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DC4FCE9F-37F4-4DD5-BF1B-59818EFD44CE}" xr6:coauthVersionLast="47" xr6:coauthVersionMax="47" xr10:uidLastSave="{00000000-0000-0000-0000-000000000000}"/>
  <bookViews>
    <workbookView xWindow="-120" yWindow="-120" windowWidth="29040" windowHeight="15840" xr2:uid="{830C8D10-D4E4-4F80-8213-E52E440C5D98}"/>
  </bookViews>
  <sheets>
    <sheet name="Riesgos_Corrupción" sheetId="1" r:id="rId1"/>
  </sheets>
  <externalReferences>
    <externalReference r:id="rId2"/>
    <externalReference r:id="rId3"/>
    <externalReference r:id="rId4"/>
    <externalReference r:id="rId5"/>
    <externalReference r:id="rId6"/>
  </externalReferences>
  <definedNames>
    <definedName name="_xlnm._FilterDatabase" localSheetId="0" hidden="1">Riesgos_Corrupción!$A$10:$BM$185</definedName>
    <definedName name="Clasi_Impacto">[1]Tablas!$A$5:$A$7</definedName>
    <definedName name="Contratos">'[2]Tabla Impacto'!#REF!</definedName>
    <definedName name="Impacto">[1]Tablas!$A$1:$A$2</definedName>
    <definedName name="Impacto_Ambientales">'[2]Tabla Impacto'!#REF!</definedName>
    <definedName name="Impacto_Continuidad_Negocio">'[2]Tabla Impacto'!#REF!</definedName>
    <definedName name="Impacto_Contratación">'[2]Tabla Impacto'!#REF!</definedName>
    <definedName name="Impacto_Corrupción">[2]!Table23[#Data]</definedName>
    <definedName name="Impacto_Gestión">'[2]Tabla Impacto'!#REF!</definedName>
    <definedName name="Impacto_Proyectos">'[2]Tabla Impacto'!#REF!</definedName>
    <definedName name="Impacto_Seguridad_Información">'[2]Tabla Impacto'!#REF!</definedName>
    <definedName name="Impacto_Seguridad_Salud_Trabajo">'[2]Tabla Impacto'!#REF!</definedName>
    <definedName name="Nuevo">[3]!Pro[Procesos]</definedName>
    <definedName name="Probabilidad">[4]!Proba[Descriptor]</definedName>
    <definedName name="Probabilidad_Ambientales">[2]Tabla_Probabilidad!#REF!</definedName>
    <definedName name="Probabilidad_Continuidad_Negocio">[2]Tabla_Probabilidad!#REF!</definedName>
    <definedName name="Probabilidad_Contratación">[2]Tabla_Probabilidad!#REF!</definedName>
    <definedName name="Probabilidad_Gestión">[2]Tabla_Probabilidad!#REF!</definedName>
    <definedName name="Probabilidad_Proyectos">[2]Tabla_Probabilidad!#REF!</definedName>
    <definedName name="Probabilidad_Seguridad_Información">[2]Tabla_Probabilidad!#REF!</definedName>
    <definedName name="Probabilidad_Seguridad_Salud_Trabajo">[2]Tabla_Probabilidad!#REF!</definedName>
    <definedName name="Procesos">[4]!Pro[Procesos]</definedName>
    <definedName name="Proyectos">'[2]Tabla Impacto'!#REF!</definedName>
    <definedName name="Redacción_Impacto_Contratación">[5]Tabla_Impacto!#REF!</definedName>
    <definedName name="Redacción_Impacto_Proyectos">[5]Tabla_Impacto!#REF!</definedName>
    <definedName name="Redacción_Impacto_Seguridad_Salud_Trabajo">[5]Tabla_Impacto!#REF!</definedName>
    <definedName name="Riesgos">[4]!Tipo_Riesgo[Tipo de Riesgos]</definedName>
    <definedName name="Riesgos_Ambientales">'[2]Tabla Impacto'!#REF!</definedName>
    <definedName name="Riesgos_Continuidad_Negocio">'[2]Tabla Impacto'!#REF!</definedName>
    <definedName name="Riesgos_Corrupción__LAFT">'[2]Tabla Impacto'!#REF!</definedName>
    <definedName name="Riesgos_Gestión">'[2]Tabla Impacto'!#REF!</definedName>
    <definedName name="Riesgos_SDI">'[2]Tabla Impacto'!#REF!</definedName>
    <definedName name="Riesgos_SST">'[2]Tabla Impacto'!#REF!</definedName>
    <definedName name="Tip.Ctrl">[1]Tablas!$A$27:$A$29</definedName>
    <definedName name="Tipo">[4]!Tipo_Riesgo[Tipo de Riesgos]</definedName>
    <definedName name="Tipologia_Riesgos">[2]Tipologia_Riesgos!#REF!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185" i="1" l="1"/>
  <c r="AL185" i="1" s="1"/>
  <c r="AM185" i="1" s="1"/>
  <c r="AI185" i="1"/>
  <c r="AJ184" i="1"/>
  <c r="AL184" i="1" s="1"/>
  <c r="AM184" i="1" s="1"/>
  <c r="AI184" i="1"/>
  <c r="AJ183" i="1"/>
  <c r="AL183" i="1" s="1"/>
  <c r="AM183" i="1" s="1"/>
  <c r="AI183" i="1"/>
  <c r="AJ182" i="1"/>
  <c r="AL182" i="1" s="1"/>
  <c r="AM182" i="1" s="1"/>
  <c r="AI182" i="1"/>
  <c r="AJ181" i="1"/>
  <c r="AL181" i="1" s="1"/>
  <c r="AM181" i="1" s="1"/>
  <c r="AI181" i="1"/>
  <c r="AJ180" i="1"/>
  <c r="AL180" i="1" s="1"/>
  <c r="AM180" i="1" s="1"/>
  <c r="AI180" i="1"/>
  <c r="AS179" i="1"/>
  <c r="AJ179" i="1"/>
  <c r="AL179" i="1" s="1"/>
  <c r="AM179" i="1" s="1"/>
  <c r="AN179" i="1" s="1"/>
  <c r="AO179" i="1" s="1"/>
  <c r="AQ179" i="1" s="1"/>
  <c r="AR179" i="1" s="1"/>
  <c r="AT179" i="1" s="1"/>
  <c r="AI179" i="1"/>
  <c r="I179" i="1"/>
  <c r="A179" i="1"/>
  <c r="AJ178" i="1"/>
  <c r="AL178" i="1" s="1"/>
  <c r="AM178" i="1" s="1"/>
  <c r="AI178" i="1"/>
  <c r="AJ177" i="1"/>
  <c r="AL177" i="1" s="1"/>
  <c r="AM177" i="1" s="1"/>
  <c r="AI177" i="1"/>
  <c r="AJ176" i="1"/>
  <c r="AL176" i="1" s="1"/>
  <c r="AM176" i="1" s="1"/>
  <c r="AI176" i="1"/>
  <c r="AJ175" i="1"/>
  <c r="AL175" i="1" s="1"/>
  <c r="AM175" i="1" s="1"/>
  <c r="AI175" i="1"/>
  <c r="AJ174" i="1"/>
  <c r="AL174" i="1" s="1"/>
  <c r="AM174" i="1" s="1"/>
  <c r="AI174" i="1"/>
  <c r="AJ173" i="1"/>
  <c r="AL173" i="1" s="1"/>
  <c r="AM173" i="1" s="1"/>
  <c r="AI173" i="1"/>
  <c r="AS172" i="1"/>
  <c r="AJ172" i="1"/>
  <c r="AL172" i="1" s="1"/>
  <c r="AM172" i="1" s="1"/>
  <c r="AN172" i="1" s="1"/>
  <c r="AO172" i="1" s="1"/>
  <c r="AQ172" i="1" s="1"/>
  <c r="AR172" i="1" s="1"/>
  <c r="AT172" i="1" s="1"/>
  <c r="AI172" i="1"/>
  <c r="I172" i="1"/>
  <c r="A172" i="1"/>
  <c r="AJ171" i="1"/>
  <c r="AL171" i="1" s="1"/>
  <c r="AM171" i="1" s="1"/>
  <c r="AI171" i="1"/>
  <c r="AJ170" i="1"/>
  <c r="AL170" i="1" s="1"/>
  <c r="AM170" i="1" s="1"/>
  <c r="AI170" i="1"/>
  <c r="AJ169" i="1"/>
  <c r="AL169" i="1" s="1"/>
  <c r="AM169" i="1" s="1"/>
  <c r="AI169" i="1"/>
  <c r="AJ168" i="1"/>
  <c r="AL168" i="1" s="1"/>
  <c r="AM168" i="1" s="1"/>
  <c r="AI168" i="1"/>
  <c r="AJ167" i="1"/>
  <c r="AL167" i="1" s="1"/>
  <c r="AM167" i="1" s="1"/>
  <c r="AI167" i="1"/>
  <c r="AJ166" i="1"/>
  <c r="AL166" i="1" s="1"/>
  <c r="AM166" i="1" s="1"/>
  <c r="AI166" i="1"/>
  <c r="AS165" i="1"/>
  <c r="AJ165" i="1"/>
  <c r="AL165" i="1" s="1"/>
  <c r="AM165" i="1" s="1"/>
  <c r="AN165" i="1" s="1"/>
  <c r="AO165" i="1" s="1"/>
  <c r="AQ165" i="1" s="1"/>
  <c r="AR165" i="1" s="1"/>
  <c r="AT165" i="1" s="1"/>
  <c r="AI165" i="1"/>
  <c r="I165" i="1"/>
  <c r="A165" i="1"/>
  <c r="AJ164" i="1"/>
  <c r="AL164" i="1" s="1"/>
  <c r="AM164" i="1" s="1"/>
  <c r="AI164" i="1"/>
  <c r="AJ163" i="1"/>
  <c r="AL163" i="1" s="1"/>
  <c r="AM163" i="1" s="1"/>
  <c r="AI163" i="1"/>
  <c r="AJ162" i="1"/>
  <c r="AL162" i="1" s="1"/>
  <c r="AM162" i="1" s="1"/>
  <c r="AI162" i="1"/>
  <c r="AJ161" i="1"/>
  <c r="AL161" i="1" s="1"/>
  <c r="AM161" i="1" s="1"/>
  <c r="AI161" i="1"/>
  <c r="AJ160" i="1"/>
  <c r="AL160" i="1" s="1"/>
  <c r="AM160" i="1" s="1"/>
  <c r="AI160" i="1"/>
  <c r="AJ159" i="1"/>
  <c r="AL159" i="1" s="1"/>
  <c r="AM159" i="1" s="1"/>
  <c r="AI159" i="1"/>
  <c r="AS158" i="1"/>
  <c r="AJ158" i="1"/>
  <c r="AL158" i="1" s="1"/>
  <c r="AM158" i="1" s="1"/>
  <c r="AN158" i="1" s="1"/>
  <c r="AO158" i="1" s="1"/>
  <c r="AQ158" i="1" s="1"/>
  <c r="AR158" i="1" s="1"/>
  <c r="AT158" i="1" s="1"/>
  <c r="AI158" i="1"/>
  <c r="I158" i="1"/>
  <c r="A158" i="1"/>
  <c r="AJ157" i="1"/>
  <c r="AL157" i="1" s="1"/>
  <c r="AM157" i="1" s="1"/>
  <c r="AI157" i="1"/>
  <c r="AJ156" i="1"/>
  <c r="AL156" i="1" s="1"/>
  <c r="AM156" i="1" s="1"/>
  <c r="AI156" i="1"/>
  <c r="AJ155" i="1"/>
  <c r="AL155" i="1" s="1"/>
  <c r="AM155" i="1" s="1"/>
  <c r="AI155" i="1"/>
  <c r="AJ154" i="1"/>
  <c r="AL154" i="1" s="1"/>
  <c r="AM154" i="1" s="1"/>
  <c r="AI154" i="1"/>
  <c r="AJ153" i="1"/>
  <c r="AL153" i="1" s="1"/>
  <c r="AM153" i="1" s="1"/>
  <c r="AI153" i="1"/>
  <c r="AJ152" i="1"/>
  <c r="AL152" i="1" s="1"/>
  <c r="AM152" i="1" s="1"/>
  <c r="AI152" i="1"/>
  <c r="AS151" i="1"/>
  <c r="AJ151" i="1"/>
  <c r="AL151" i="1" s="1"/>
  <c r="AM151" i="1" s="1"/>
  <c r="AN151" i="1" s="1"/>
  <c r="AO151" i="1" s="1"/>
  <c r="AQ151" i="1" s="1"/>
  <c r="AR151" i="1" s="1"/>
  <c r="AT151" i="1" s="1"/>
  <c r="AI151" i="1"/>
  <c r="I151" i="1"/>
  <c r="A151" i="1"/>
  <c r="AJ150" i="1"/>
  <c r="AL150" i="1" s="1"/>
  <c r="AM150" i="1" s="1"/>
  <c r="AI150" i="1"/>
  <c r="AJ149" i="1"/>
  <c r="AL149" i="1" s="1"/>
  <c r="AM149" i="1" s="1"/>
  <c r="AI149" i="1"/>
  <c r="AJ148" i="1"/>
  <c r="AL148" i="1" s="1"/>
  <c r="AM148" i="1" s="1"/>
  <c r="AI148" i="1"/>
  <c r="AJ147" i="1"/>
  <c r="AL147" i="1" s="1"/>
  <c r="AM147" i="1" s="1"/>
  <c r="AI147" i="1"/>
  <c r="AJ146" i="1"/>
  <c r="AL146" i="1" s="1"/>
  <c r="AM146" i="1" s="1"/>
  <c r="AI146" i="1"/>
  <c r="AJ145" i="1"/>
  <c r="AL145" i="1" s="1"/>
  <c r="AM145" i="1" s="1"/>
  <c r="AI145" i="1"/>
  <c r="AS144" i="1"/>
  <c r="AJ144" i="1"/>
  <c r="AL144" i="1" s="1"/>
  <c r="AM144" i="1" s="1"/>
  <c r="AN144" i="1" s="1"/>
  <c r="AO144" i="1" s="1"/>
  <c r="AQ144" i="1" s="1"/>
  <c r="AR144" i="1" s="1"/>
  <c r="AT144" i="1" s="1"/>
  <c r="AI144" i="1"/>
  <c r="I144" i="1"/>
  <c r="A144" i="1"/>
  <c r="AJ143" i="1"/>
  <c r="AL143" i="1" s="1"/>
  <c r="AM143" i="1" s="1"/>
  <c r="AI143" i="1"/>
  <c r="AJ142" i="1"/>
  <c r="AL142" i="1" s="1"/>
  <c r="AM142" i="1" s="1"/>
  <c r="AI142" i="1"/>
  <c r="AJ141" i="1"/>
  <c r="AL141" i="1" s="1"/>
  <c r="AM141" i="1" s="1"/>
  <c r="AI141" i="1"/>
  <c r="AJ140" i="1"/>
  <c r="AL140" i="1" s="1"/>
  <c r="AM140" i="1" s="1"/>
  <c r="AI140" i="1"/>
  <c r="AJ139" i="1"/>
  <c r="AL139" i="1" s="1"/>
  <c r="AM139" i="1" s="1"/>
  <c r="AI139" i="1"/>
  <c r="AJ138" i="1"/>
  <c r="AL138" i="1" s="1"/>
  <c r="AM138" i="1" s="1"/>
  <c r="AI138" i="1"/>
  <c r="AS137" i="1"/>
  <c r="AJ137" i="1"/>
  <c r="AL137" i="1" s="1"/>
  <c r="AM137" i="1" s="1"/>
  <c r="AN137" i="1" s="1"/>
  <c r="AO137" i="1" s="1"/>
  <c r="AQ137" i="1" s="1"/>
  <c r="AR137" i="1" s="1"/>
  <c r="AT137" i="1" s="1"/>
  <c r="AI137" i="1"/>
  <c r="I137" i="1"/>
  <c r="A137" i="1"/>
  <c r="AJ136" i="1"/>
  <c r="AL136" i="1" s="1"/>
  <c r="AM136" i="1" s="1"/>
  <c r="AI136" i="1"/>
  <c r="AJ135" i="1"/>
  <c r="AL135" i="1" s="1"/>
  <c r="AM135" i="1" s="1"/>
  <c r="AI135" i="1"/>
  <c r="AJ134" i="1"/>
  <c r="AL134" i="1" s="1"/>
  <c r="AM134" i="1" s="1"/>
  <c r="AI134" i="1"/>
  <c r="AJ133" i="1"/>
  <c r="AL133" i="1" s="1"/>
  <c r="AM133" i="1" s="1"/>
  <c r="AI133" i="1"/>
  <c r="AI132" i="1"/>
  <c r="AJ132" i="1" s="1"/>
  <c r="AL132" i="1" s="1"/>
  <c r="AM132" i="1" s="1"/>
  <c r="AI131" i="1"/>
  <c r="AJ131" i="1" s="1"/>
  <c r="AL131" i="1" s="1"/>
  <c r="AM131" i="1" s="1"/>
  <c r="AI130" i="1"/>
  <c r="AJ130" i="1" s="1"/>
  <c r="AL130" i="1" s="1"/>
  <c r="AM130" i="1" s="1"/>
  <c r="AN130" i="1" s="1"/>
  <c r="AO130" i="1" s="1"/>
  <c r="T130" i="1"/>
  <c r="Q130" i="1"/>
  <c r="O130" i="1"/>
  <c r="I130" i="1"/>
  <c r="A130" i="1"/>
  <c r="R130" i="1" s="1"/>
  <c r="AJ129" i="1"/>
  <c r="AL129" i="1" s="1"/>
  <c r="AM129" i="1" s="1"/>
  <c r="AI129" i="1"/>
  <c r="AJ128" i="1"/>
  <c r="AL128" i="1" s="1"/>
  <c r="AM128" i="1" s="1"/>
  <c r="AI128" i="1"/>
  <c r="AJ127" i="1"/>
  <c r="AL127" i="1" s="1"/>
  <c r="AM127" i="1" s="1"/>
  <c r="AI127" i="1"/>
  <c r="AJ126" i="1"/>
  <c r="AL126" i="1" s="1"/>
  <c r="AM126" i="1" s="1"/>
  <c r="AI126" i="1"/>
  <c r="AJ125" i="1"/>
  <c r="AL125" i="1" s="1"/>
  <c r="AM125" i="1" s="1"/>
  <c r="AI125" i="1"/>
  <c r="AJ124" i="1"/>
  <c r="AL124" i="1" s="1"/>
  <c r="AM124" i="1" s="1"/>
  <c r="AI124" i="1"/>
  <c r="AI123" i="1"/>
  <c r="AJ123" i="1" s="1"/>
  <c r="AL123" i="1" s="1"/>
  <c r="AM123" i="1" s="1"/>
  <c r="AN123" i="1" s="1"/>
  <c r="AO123" i="1" s="1"/>
  <c r="T123" i="1"/>
  <c r="Q123" i="1"/>
  <c r="O123" i="1"/>
  <c r="I123" i="1"/>
  <c r="A123" i="1"/>
  <c r="R123" i="1" s="1"/>
  <c r="AJ122" i="1"/>
  <c r="AL122" i="1" s="1"/>
  <c r="AM122" i="1" s="1"/>
  <c r="AI122" i="1"/>
  <c r="AJ121" i="1"/>
  <c r="AL121" i="1" s="1"/>
  <c r="AM121" i="1" s="1"/>
  <c r="AI121" i="1"/>
  <c r="AJ120" i="1"/>
  <c r="AL120" i="1" s="1"/>
  <c r="AM120" i="1" s="1"/>
  <c r="AI120" i="1"/>
  <c r="AI119" i="1"/>
  <c r="AJ119" i="1" s="1"/>
  <c r="AL119" i="1" s="1"/>
  <c r="AM119" i="1" s="1"/>
  <c r="AI118" i="1"/>
  <c r="AJ118" i="1" s="1"/>
  <c r="AL118" i="1" s="1"/>
  <c r="AM118" i="1" s="1"/>
  <c r="AI117" i="1"/>
  <c r="AJ117" i="1" s="1"/>
  <c r="AL117" i="1" s="1"/>
  <c r="AM117" i="1" s="1"/>
  <c r="AI116" i="1"/>
  <c r="AJ116" i="1" s="1"/>
  <c r="AL116" i="1" s="1"/>
  <c r="AM116" i="1" s="1"/>
  <c r="AN116" i="1" s="1"/>
  <c r="AO116" i="1" s="1"/>
  <c r="T116" i="1"/>
  <c r="Q116" i="1"/>
  <c r="O116" i="1"/>
  <c r="I116" i="1"/>
  <c r="A116" i="1"/>
  <c r="R116" i="1" s="1"/>
  <c r="AJ115" i="1"/>
  <c r="AL115" i="1" s="1"/>
  <c r="AM115" i="1" s="1"/>
  <c r="AI115" i="1"/>
  <c r="AJ114" i="1"/>
  <c r="AL114" i="1" s="1"/>
  <c r="AM114" i="1" s="1"/>
  <c r="AI114" i="1"/>
  <c r="AI113" i="1"/>
  <c r="AJ113" i="1" s="1"/>
  <c r="AL113" i="1" s="1"/>
  <c r="AM113" i="1" s="1"/>
  <c r="AI112" i="1"/>
  <c r="AJ112" i="1" s="1"/>
  <c r="AL112" i="1" s="1"/>
  <c r="AM112" i="1" s="1"/>
  <c r="AI111" i="1"/>
  <c r="AJ111" i="1" s="1"/>
  <c r="AL111" i="1" s="1"/>
  <c r="AM111" i="1" s="1"/>
  <c r="AI110" i="1"/>
  <c r="AJ110" i="1" s="1"/>
  <c r="AL110" i="1" s="1"/>
  <c r="AM110" i="1" s="1"/>
  <c r="AI109" i="1"/>
  <c r="AJ109" i="1" s="1"/>
  <c r="AL109" i="1" s="1"/>
  <c r="AM109" i="1" s="1"/>
  <c r="AN109" i="1" s="1"/>
  <c r="AO109" i="1" s="1"/>
  <c r="T109" i="1"/>
  <c r="Q109" i="1"/>
  <c r="O109" i="1"/>
  <c r="I109" i="1"/>
  <c r="A109" i="1"/>
  <c r="R109" i="1" s="1"/>
  <c r="AJ108" i="1"/>
  <c r="AL108" i="1" s="1"/>
  <c r="AM108" i="1" s="1"/>
  <c r="AI108" i="1"/>
  <c r="AI107" i="1"/>
  <c r="AJ107" i="1" s="1"/>
  <c r="AL107" i="1" s="1"/>
  <c r="AM107" i="1" s="1"/>
  <c r="AI106" i="1"/>
  <c r="AJ106" i="1" s="1"/>
  <c r="AL106" i="1" s="1"/>
  <c r="AM106" i="1" s="1"/>
  <c r="AI105" i="1"/>
  <c r="AJ105" i="1" s="1"/>
  <c r="AL105" i="1" s="1"/>
  <c r="AM105" i="1" s="1"/>
  <c r="AI104" i="1"/>
  <c r="AJ104" i="1" s="1"/>
  <c r="AL104" i="1" s="1"/>
  <c r="AM104" i="1" s="1"/>
  <c r="AI103" i="1"/>
  <c r="AJ103" i="1" s="1"/>
  <c r="AL103" i="1" s="1"/>
  <c r="AM103" i="1" s="1"/>
  <c r="AI102" i="1"/>
  <c r="AJ102" i="1" s="1"/>
  <c r="AL102" i="1" s="1"/>
  <c r="AM102" i="1" s="1"/>
  <c r="AN102" i="1" s="1"/>
  <c r="AO102" i="1" s="1"/>
  <c r="T102" i="1"/>
  <c r="Q102" i="1"/>
  <c r="O102" i="1"/>
  <c r="I102" i="1"/>
  <c r="A102" i="1"/>
  <c r="R102" i="1" s="1"/>
  <c r="AJ101" i="1"/>
  <c r="AL101" i="1" s="1"/>
  <c r="AM101" i="1" s="1"/>
  <c r="AI101" i="1"/>
  <c r="AJ100" i="1"/>
  <c r="AL100" i="1" s="1"/>
  <c r="AM100" i="1" s="1"/>
  <c r="AI100" i="1"/>
  <c r="AJ99" i="1"/>
  <c r="AL99" i="1" s="1"/>
  <c r="AM99" i="1" s="1"/>
  <c r="AI99" i="1"/>
  <c r="AJ98" i="1"/>
  <c r="AL98" i="1" s="1"/>
  <c r="AM98" i="1" s="1"/>
  <c r="AI98" i="1"/>
  <c r="AJ97" i="1"/>
  <c r="AL97" i="1" s="1"/>
  <c r="AM97" i="1" s="1"/>
  <c r="AI97" i="1"/>
  <c r="AI96" i="1"/>
  <c r="AJ96" i="1" s="1"/>
  <c r="AL96" i="1" s="1"/>
  <c r="AM96" i="1" s="1"/>
  <c r="AI95" i="1"/>
  <c r="AJ95" i="1" s="1"/>
  <c r="AL95" i="1" s="1"/>
  <c r="AM95" i="1" s="1"/>
  <c r="AN95" i="1" s="1"/>
  <c r="AO95" i="1" s="1"/>
  <c r="T95" i="1"/>
  <c r="Q95" i="1"/>
  <c r="O95" i="1"/>
  <c r="I95" i="1"/>
  <c r="A95" i="1"/>
  <c r="R95" i="1" s="1"/>
  <c r="AJ94" i="1"/>
  <c r="AL94" i="1" s="1"/>
  <c r="AM94" i="1" s="1"/>
  <c r="AI94" i="1"/>
  <c r="AJ93" i="1"/>
  <c r="AL93" i="1" s="1"/>
  <c r="AM93" i="1" s="1"/>
  <c r="AI93" i="1"/>
  <c r="AI92" i="1"/>
  <c r="AJ92" i="1" s="1"/>
  <c r="AL92" i="1" s="1"/>
  <c r="AM92" i="1" s="1"/>
  <c r="AI91" i="1"/>
  <c r="AJ91" i="1" s="1"/>
  <c r="AL91" i="1" s="1"/>
  <c r="AM91" i="1" s="1"/>
  <c r="AI90" i="1"/>
  <c r="AJ90" i="1" s="1"/>
  <c r="AL90" i="1" s="1"/>
  <c r="AM90" i="1" s="1"/>
  <c r="AI89" i="1"/>
  <c r="AJ89" i="1" s="1"/>
  <c r="AL89" i="1" s="1"/>
  <c r="AM89" i="1" s="1"/>
  <c r="AI88" i="1"/>
  <c r="AJ88" i="1" s="1"/>
  <c r="AL88" i="1" s="1"/>
  <c r="AM88" i="1" s="1"/>
  <c r="AN88" i="1" s="1"/>
  <c r="AO88" i="1" s="1"/>
  <c r="T88" i="1"/>
  <c r="Q88" i="1"/>
  <c r="O88" i="1"/>
  <c r="I88" i="1"/>
  <c r="A88" i="1"/>
  <c r="R88" i="1" s="1"/>
  <c r="AJ87" i="1"/>
  <c r="AL87" i="1" s="1"/>
  <c r="AM87" i="1" s="1"/>
  <c r="AI87" i="1"/>
  <c r="AJ86" i="1"/>
  <c r="AL86" i="1" s="1"/>
  <c r="AM86" i="1" s="1"/>
  <c r="AI86" i="1"/>
  <c r="AJ85" i="1"/>
  <c r="AL85" i="1" s="1"/>
  <c r="AM85" i="1" s="1"/>
  <c r="AI85" i="1"/>
  <c r="AJ84" i="1"/>
  <c r="AL84" i="1" s="1"/>
  <c r="AM84" i="1" s="1"/>
  <c r="AI84" i="1"/>
  <c r="AJ83" i="1"/>
  <c r="AL83" i="1" s="1"/>
  <c r="AM83" i="1" s="1"/>
  <c r="AI83" i="1"/>
  <c r="AI82" i="1"/>
  <c r="AJ82" i="1" s="1"/>
  <c r="AL82" i="1" s="1"/>
  <c r="AM82" i="1" s="1"/>
  <c r="AI81" i="1"/>
  <c r="AJ81" i="1" s="1"/>
  <c r="AL81" i="1" s="1"/>
  <c r="AM81" i="1" s="1"/>
  <c r="AN81" i="1" s="1"/>
  <c r="AO81" i="1" s="1"/>
  <c r="T81" i="1"/>
  <c r="Q81" i="1"/>
  <c r="O81" i="1"/>
  <c r="I81" i="1"/>
  <c r="A81" i="1"/>
  <c r="R81" i="1" s="1"/>
  <c r="AJ80" i="1"/>
  <c r="AL80" i="1" s="1"/>
  <c r="AM80" i="1" s="1"/>
  <c r="AI80" i="1"/>
  <c r="AJ79" i="1"/>
  <c r="AL79" i="1" s="1"/>
  <c r="AM79" i="1" s="1"/>
  <c r="AI79" i="1"/>
  <c r="AJ78" i="1"/>
  <c r="AL78" i="1" s="1"/>
  <c r="AM78" i="1" s="1"/>
  <c r="AI78" i="1"/>
  <c r="AJ77" i="1"/>
  <c r="AL77" i="1" s="1"/>
  <c r="AM77" i="1" s="1"/>
  <c r="AI77" i="1"/>
  <c r="AJ76" i="1"/>
  <c r="AL76" i="1" s="1"/>
  <c r="AM76" i="1" s="1"/>
  <c r="AI76" i="1"/>
  <c r="AI75" i="1"/>
  <c r="AJ75" i="1" s="1"/>
  <c r="AL75" i="1" s="1"/>
  <c r="AM75" i="1" s="1"/>
  <c r="AI74" i="1"/>
  <c r="AJ74" i="1" s="1"/>
  <c r="AL74" i="1" s="1"/>
  <c r="AM74" i="1" s="1"/>
  <c r="AN74" i="1" s="1"/>
  <c r="AO74" i="1" s="1"/>
  <c r="T74" i="1"/>
  <c r="Q74" i="1"/>
  <c r="O74" i="1"/>
  <c r="I74" i="1"/>
  <c r="A74" i="1"/>
  <c r="R74" i="1" s="1"/>
  <c r="AJ73" i="1"/>
  <c r="AL73" i="1" s="1"/>
  <c r="AM73" i="1" s="1"/>
  <c r="AI73" i="1"/>
  <c r="AJ72" i="1"/>
  <c r="AL72" i="1" s="1"/>
  <c r="AM72" i="1" s="1"/>
  <c r="AI72" i="1"/>
  <c r="AI71" i="1"/>
  <c r="AJ71" i="1" s="1"/>
  <c r="AL71" i="1" s="1"/>
  <c r="AM71" i="1" s="1"/>
  <c r="AI70" i="1"/>
  <c r="AJ70" i="1" s="1"/>
  <c r="AL70" i="1" s="1"/>
  <c r="AM70" i="1" s="1"/>
  <c r="AI69" i="1"/>
  <c r="AJ69" i="1" s="1"/>
  <c r="AL69" i="1" s="1"/>
  <c r="AM69" i="1" s="1"/>
  <c r="AI68" i="1"/>
  <c r="AJ68" i="1" s="1"/>
  <c r="AL68" i="1" s="1"/>
  <c r="AM68" i="1" s="1"/>
  <c r="AI67" i="1"/>
  <c r="AJ67" i="1" s="1"/>
  <c r="AL67" i="1" s="1"/>
  <c r="AM67" i="1" s="1"/>
  <c r="AN67" i="1" s="1"/>
  <c r="AO67" i="1" s="1"/>
  <c r="T67" i="1"/>
  <c r="Q67" i="1"/>
  <c r="O67" i="1"/>
  <c r="I67" i="1"/>
  <c r="A67" i="1"/>
  <c r="R67" i="1" s="1"/>
  <c r="AJ66" i="1"/>
  <c r="AL66" i="1" s="1"/>
  <c r="AM66" i="1" s="1"/>
  <c r="AI66" i="1"/>
  <c r="AI65" i="1"/>
  <c r="AJ65" i="1" s="1"/>
  <c r="AL65" i="1" s="1"/>
  <c r="AM65" i="1" s="1"/>
  <c r="AI64" i="1"/>
  <c r="AJ64" i="1" s="1"/>
  <c r="AL64" i="1" s="1"/>
  <c r="AM64" i="1" s="1"/>
  <c r="AI63" i="1"/>
  <c r="AJ63" i="1" s="1"/>
  <c r="AL63" i="1" s="1"/>
  <c r="AM63" i="1" s="1"/>
  <c r="AI62" i="1"/>
  <c r="AJ62" i="1" s="1"/>
  <c r="AL62" i="1" s="1"/>
  <c r="AM62" i="1" s="1"/>
  <c r="AI61" i="1"/>
  <c r="AJ61" i="1" s="1"/>
  <c r="AL61" i="1" s="1"/>
  <c r="AM61" i="1" s="1"/>
  <c r="AI60" i="1"/>
  <c r="AJ60" i="1" s="1"/>
  <c r="AL60" i="1" s="1"/>
  <c r="AM60" i="1" s="1"/>
  <c r="AN60" i="1" s="1"/>
  <c r="AO60" i="1" s="1"/>
  <c r="T60" i="1"/>
  <c r="Q60" i="1"/>
  <c r="O60" i="1"/>
  <c r="I60" i="1"/>
  <c r="A60" i="1"/>
  <c r="R60" i="1" s="1"/>
  <c r="AJ59" i="1"/>
  <c r="AL59" i="1" s="1"/>
  <c r="AM59" i="1" s="1"/>
  <c r="AI59" i="1"/>
  <c r="AJ58" i="1"/>
  <c r="AL58" i="1" s="1"/>
  <c r="AM58" i="1" s="1"/>
  <c r="AI58" i="1"/>
  <c r="AJ57" i="1"/>
  <c r="AL57" i="1" s="1"/>
  <c r="AM57" i="1" s="1"/>
  <c r="AI57" i="1"/>
  <c r="AJ56" i="1"/>
  <c r="AL56" i="1" s="1"/>
  <c r="AM56" i="1" s="1"/>
  <c r="AI56" i="1"/>
  <c r="AI55" i="1"/>
  <c r="AJ55" i="1" s="1"/>
  <c r="AL55" i="1" s="1"/>
  <c r="AM55" i="1" s="1"/>
  <c r="AI54" i="1"/>
  <c r="AJ54" i="1" s="1"/>
  <c r="AL54" i="1" s="1"/>
  <c r="AM54" i="1" s="1"/>
  <c r="AI53" i="1"/>
  <c r="AJ53" i="1" s="1"/>
  <c r="AL53" i="1" s="1"/>
  <c r="AM53" i="1" s="1"/>
  <c r="AN53" i="1" s="1"/>
  <c r="AO53" i="1" s="1"/>
  <c r="T53" i="1"/>
  <c r="Q53" i="1"/>
  <c r="O53" i="1"/>
  <c r="I53" i="1"/>
  <c r="A53" i="1"/>
  <c r="R53" i="1" s="1"/>
  <c r="AJ52" i="1"/>
  <c r="AL52" i="1" s="1"/>
  <c r="AM52" i="1" s="1"/>
  <c r="AI52" i="1"/>
  <c r="AJ51" i="1"/>
  <c r="AL51" i="1" s="1"/>
  <c r="AM51" i="1" s="1"/>
  <c r="AI51" i="1"/>
  <c r="AJ50" i="1"/>
  <c r="AL50" i="1" s="1"/>
  <c r="AM50" i="1" s="1"/>
  <c r="AI50" i="1"/>
  <c r="AI49" i="1"/>
  <c r="AJ49" i="1" s="1"/>
  <c r="AL49" i="1" s="1"/>
  <c r="AM49" i="1" s="1"/>
  <c r="AI48" i="1"/>
  <c r="AJ48" i="1" s="1"/>
  <c r="AL48" i="1" s="1"/>
  <c r="AM48" i="1" s="1"/>
  <c r="AI47" i="1"/>
  <c r="AJ47" i="1" s="1"/>
  <c r="AL47" i="1" s="1"/>
  <c r="AM47" i="1" s="1"/>
  <c r="AI46" i="1"/>
  <c r="AJ46" i="1" s="1"/>
  <c r="AL46" i="1" s="1"/>
  <c r="AM46" i="1" s="1"/>
  <c r="AN46" i="1" s="1"/>
  <c r="AO46" i="1" s="1"/>
  <c r="T46" i="1"/>
  <c r="Q46" i="1"/>
  <c r="O46" i="1"/>
  <c r="I46" i="1"/>
  <c r="A46" i="1"/>
  <c r="R46" i="1" s="1"/>
  <c r="AJ45" i="1"/>
  <c r="AL45" i="1" s="1"/>
  <c r="AM45" i="1" s="1"/>
  <c r="AI45" i="1"/>
  <c r="AJ44" i="1"/>
  <c r="AL44" i="1" s="1"/>
  <c r="AM44" i="1" s="1"/>
  <c r="AI44" i="1"/>
  <c r="AJ43" i="1"/>
  <c r="AL43" i="1" s="1"/>
  <c r="AM43" i="1" s="1"/>
  <c r="AI43" i="1"/>
  <c r="AJ42" i="1"/>
  <c r="AL42" i="1" s="1"/>
  <c r="AM42" i="1" s="1"/>
  <c r="AI42" i="1"/>
  <c r="AJ41" i="1"/>
  <c r="AL41" i="1" s="1"/>
  <c r="AM41" i="1" s="1"/>
  <c r="AI41" i="1"/>
  <c r="AI40" i="1"/>
  <c r="AJ40" i="1" s="1"/>
  <c r="AL40" i="1" s="1"/>
  <c r="AM40" i="1" s="1"/>
  <c r="AI39" i="1"/>
  <c r="AJ39" i="1" s="1"/>
  <c r="AL39" i="1" s="1"/>
  <c r="AM39" i="1" s="1"/>
  <c r="AN39" i="1" s="1"/>
  <c r="AO39" i="1" s="1"/>
  <c r="T39" i="1"/>
  <c r="Q39" i="1"/>
  <c r="O39" i="1"/>
  <c r="I39" i="1"/>
  <c r="A39" i="1"/>
  <c r="R39" i="1" s="1"/>
  <c r="AJ38" i="1"/>
  <c r="AL38" i="1" s="1"/>
  <c r="AM38" i="1" s="1"/>
  <c r="AI38" i="1"/>
  <c r="AJ37" i="1"/>
  <c r="AL37" i="1" s="1"/>
  <c r="AM37" i="1" s="1"/>
  <c r="AI37" i="1"/>
  <c r="AI36" i="1"/>
  <c r="AJ36" i="1" s="1"/>
  <c r="AL36" i="1" s="1"/>
  <c r="AM36" i="1" s="1"/>
  <c r="AI35" i="1"/>
  <c r="AJ35" i="1" s="1"/>
  <c r="AL35" i="1" s="1"/>
  <c r="AM35" i="1" s="1"/>
  <c r="AI34" i="1"/>
  <c r="AJ34" i="1" s="1"/>
  <c r="AL34" i="1" s="1"/>
  <c r="AM34" i="1" s="1"/>
  <c r="AI33" i="1"/>
  <c r="AJ33" i="1" s="1"/>
  <c r="AL33" i="1" s="1"/>
  <c r="AM33" i="1" s="1"/>
  <c r="AI32" i="1"/>
  <c r="AJ32" i="1" s="1"/>
  <c r="AL32" i="1" s="1"/>
  <c r="AM32" i="1" s="1"/>
  <c r="AN32" i="1" s="1"/>
  <c r="AO32" i="1" s="1"/>
  <c r="T32" i="1"/>
  <c r="Q32" i="1"/>
  <c r="O32" i="1"/>
  <c r="I32" i="1"/>
  <c r="A32" i="1"/>
  <c r="R32" i="1" s="1"/>
  <c r="AJ31" i="1"/>
  <c r="AL31" i="1" s="1"/>
  <c r="AM31" i="1" s="1"/>
  <c r="AI31" i="1"/>
  <c r="AJ30" i="1"/>
  <c r="AL30" i="1" s="1"/>
  <c r="AM30" i="1" s="1"/>
  <c r="AI30" i="1"/>
  <c r="AJ29" i="1"/>
  <c r="AL29" i="1" s="1"/>
  <c r="AM29" i="1" s="1"/>
  <c r="AI29" i="1"/>
  <c r="AJ28" i="1"/>
  <c r="AL28" i="1" s="1"/>
  <c r="AM28" i="1" s="1"/>
  <c r="AI28" i="1"/>
  <c r="AI27" i="1"/>
  <c r="AJ27" i="1" s="1"/>
  <c r="AL27" i="1" s="1"/>
  <c r="AM27" i="1" s="1"/>
  <c r="AI26" i="1"/>
  <c r="AJ26" i="1" s="1"/>
  <c r="AL26" i="1" s="1"/>
  <c r="AM26" i="1" s="1"/>
  <c r="AI25" i="1"/>
  <c r="AJ25" i="1" s="1"/>
  <c r="AL25" i="1" s="1"/>
  <c r="AM25" i="1" s="1"/>
  <c r="AN25" i="1" s="1"/>
  <c r="AO25" i="1" s="1"/>
  <c r="T25" i="1"/>
  <c r="Q25" i="1"/>
  <c r="O25" i="1"/>
  <c r="I25" i="1"/>
  <c r="A25" i="1"/>
  <c r="R25" i="1" s="1"/>
  <c r="AJ24" i="1"/>
  <c r="AL24" i="1" s="1"/>
  <c r="AM24" i="1" s="1"/>
  <c r="AI24" i="1"/>
  <c r="AJ23" i="1"/>
  <c r="AL23" i="1" s="1"/>
  <c r="AM23" i="1" s="1"/>
  <c r="AI23" i="1"/>
  <c r="AJ22" i="1"/>
  <c r="AL22" i="1" s="1"/>
  <c r="AM22" i="1" s="1"/>
  <c r="AI22" i="1"/>
  <c r="AJ21" i="1"/>
  <c r="AL21" i="1" s="1"/>
  <c r="AM21" i="1" s="1"/>
  <c r="AI21" i="1"/>
  <c r="AI20" i="1"/>
  <c r="AJ20" i="1" s="1"/>
  <c r="AL20" i="1" s="1"/>
  <c r="AM20" i="1" s="1"/>
  <c r="AI19" i="1"/>
  <c r="AJ19" i="1" s="1"/>
  <c r="AL19" i="1" s="1"/>
  <c r="AM19" i="1" s="1"/>
  <c r="AI18" i="1"/>
  <c r="AJ18" i="1" s="1"/>
  <c r="AL18" i="1" s="1"/>
  <c r="AM18" i="1" s="1"/>
  <c r="AN18" i="1" s="1"/>
  <c r="AO18" i="1" s="1"/>
  <c r="T18" i="1"/>
  <c r="Q18" i="1"/>
  <c r="O18" i="1"/>
  <c r="I18" i="1"/>
  <c r="A18" i="1"/>
  <c r="R18" i="1" s="1"/>
  <c r="AJ17" i="1"/>
  <c r="AL17" i="1" s="1"/>
  <c r="AM17" i="1" s="1"/>
  <c r="AI17" i="1"/>
  <c r="AI16" i="1"/>
  <c r="AJ16" i="1" s="1"/>
  <c r="AL16" i="1" s="1"/>
  <c r="AM16" i="1" s="1"/>
  <c r="AI15" i="1"/>
  <c r="AJ15" i="1" s="1"/>
  <c r="AL15" i="1" s="1"/>
  <c r="AM15" i="1" s="1"/>
  <c r="AI14" i="1"/>
  <c r="AJ14" i="1" s="1"/>
  <c r="AL14" i="1" s="1"/>
  <c r="AM14" i="1" s="1"/>
  <c r="AI13" i="1"/>
  <c r="AJ13" i="1" s="1"/>
  <c r="AL13" i="1" s="1"/>
  <c r="AM13" i="1" s="1"/>
  <c r="AI12" i="1"/>
  <c r="AJ12" i="1" s="1"/>
  <c r="AL12" i="1" s="1"/>
  <c r="AM12" i="1" s="1"/>
  <c r="AI11" i="1"/>
  <c r="AJ11" i="1" s="1"/>
  <c r="AL11" i="1" s="1"/>
  <c r="AM11" i="1" s="1"/>
  <c r="AN11" i="1" s="1"/>
  <c r="AO11" i="1" s="1"/>
  <c r="T11" i="1"/>
  <c r="Q11" i="1"/>
  <c r="O11" i="1"/>
  <c r="I11" i="1"/>
  <c r="A11" i="1"/>
  <c r="R11" i="1" s="1"/>
  <c r="V11" i="1" l="1"/>
  <c r="P11" i="1"/>
  <c r="AQ11" i="1" s="1"/>
  <c r="AR11" i="1" s="1"/>
  <c r="AS11" i="1"/>
  <c r="U11" i="1"/>
  <c r="V18" i="1"/>
  <c r="P18" i="1"/>
  <c r="AQ18" i="1" s="1"/>
  <c r="AR18" i="1" s="1"/>
  <c r="AS18" i="1"/>
  <c r="U18" i="1"/>
  <c r="V25" i="1"/>
  <c r="P25" i="1"/>
  <c r="AQ25" i="1" s="1"/>
  <c r="AR25" i="1" s="1"/>
  <c r="AS25" i="1"/>
  <c r="U25" i="1"/>
  <c r="V32" i="1"/>
  <c r="P32" i="1"/>
  <c r="AQ32" i="1" s="1"/>
  <c r="AR32" i="1" s="1"/>
  <c r="AS32" i="1"/>
  <c r="U32" i="1"/>
  <c r="V39" i="1"/>
  <c r="P39" i="1"/>
  <c r="AQ39" i="1" s="1"/>
  <c r="AR39" i="1" s="1"/>
  <c r="AS39" i="1"/>
  <c r="U39" i="1"/>
  <c r="V46" i="1"/>
  <c r="P46" i="1"/>
  <c r="AQ46" i="1" s="1"/>
  <c r="AR46" i="1" s="1"/>
  <c r="AS46" i="1"/>
  <c r="U46" i="1"/>
  <c r="V53" i="1"/>
  <c r="P53" i="1"/>
  <c r="AQ53" i="1" s="1"/>
  <c r="AR53" i="1" s="1"/>
  <c r="AS53" i="1"/>
  <c r="U53" i="1"/>
  <c r="V60" i="1"/>
  <c r="P60" i="1"/>
  <c r="AQ60" i="1" s="1"/>
  <c r="AR60" i="1" s="1"/>
  <c r="AS60" i="1"/>
  <c r="U60" i="1"/>
  <c r="V67" i="1"/>
  <c r="P67" i="1"/>
  <c r="AQ67" i="1" s="1"/>
  <c r="AR67" i="1" s="1"/>
  <c r="AS67" i="1"/>
  <c r="U67" i="1"/>
  <c r="V74" i="1"/>
  <c r="P74" i="1"/>
  <c r="AQ74" i="1" s="1"/>
  <c r="AR74" i="1" s="1"/>
  <c r="AS74" i="1"/>
  <c r="U74" i="1"/>
  <c r="V81" i="1"/>
  <c r="P81" i="1"/>
  <c r="AQ81" i="1" s="1"/>
  <c r="AR81" i="1" s="1"/>
  <c r="AS81" i="1"/>
  <c r="U81" i="1"/>
  <c r="V88" i="1"/>
  <c r="P88" i="1"/>
  <c r="AQ88" i="1" s="1"/>
  <c r="AR88" i="1" s="1"/>
  <c r="AS88" i="1"/>
  <c r="U88" i="1"/>
  <c r="V95" i="1"/>
  <c r="P95" i="1"/>
  <c r="AQ95" i="1" s="1"/>
  <c r="AR95" i="1" s="1"/>
  <c r="AS95" i="1"/>
  <c r="U95" i="1"/>
  <c r="V102" i="1"/>
  <c r="P102" i="1"/>
  <c r="AQ102" i="1" s="1"/>
  <c r="AR102" i="1" s="1"/>
  <c r="AS102" i="1"/>
  <c r="U102" i="1"/>
  <c r="V109" i="1"/>
  <c r="P109" i="1"/>
  <c r="AQ109" i="1" s="1"/>
  <c r="AR109" i="1" s="1"/>
  <c r="AS109" i="1"/>
  <c r="U109" i="1"/>
  <c r="V116" i="1"/>
  <c r="P116" i="1"/>
  <c r="AQ116" i="1" s="1"/>
  <c r="AR116" i="1" s="1"/>
  <c r="AS116" i="1"/>
  <c r="U116" i="1"/>
  <c r="V123" i="1"/>
  <c r="P123" i="1"/>
  <c r="AQ123" i="1" s="1"/>
  <c r="AR123" i="1" s="1"/>
  <c r="AS123" i="1"/>
  <c r="U123" i="1"/>
  <c r="V130" i="1"/>
  <c r="P130" i="1"/>
  <c r="AQ130" i="1" s="1"/>
  <c r="AR130" i="1" s="1"/>
  <c r="AS130" i="1"/>
  <c r="U130" i="1"/>
  <c r="AT130" i="1" l="1"/>
  <c r="AT123" i="1"/>
  <c r="AT116" i="1"/>
  <c r="AT109" i="1"/>
  <c r="AT102" i="1"/>
  <c r="AT95" i="1"/>
  <c r="AT88" i="1"/>
  <c r="AT81" i="1"/>
  <c r="AT74" i="1"/>
  <c r="AT67" i="1"/>
  <c r="AT60" i="1"/>
  <c r="AT53" i="1"/>
  <c r="AT46" i="1"/>
  <c r="AT39" i="1"/>
  <c r="AT32" i="1"/>
  <c r="AT25" i="1"/>
  <c r="AT18" i="1"/>
  <c r="AT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B7" authorId="0" shapeId="0" xr:uid="{08CBD41E-9F6B-4014-9030-1C6916907C94}">
      <text>
        <r>
          <rPr>
            <b/>
            <sz val="10"/>
            <color rgb="FF000000"/>
            <rFont val="Arial"/>
            <family val="34"/>
          </rPr>
          <t>Plan de Contingencia:</t>
        </r>
        <r>
          <rPr>
            <sz val="10"/>
            <color rgb="FF000000"/>
            <rFont val="Arial"/>
            <family val="34"/>
          </rPr>
          <t xml:space="preserve">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B9" authorId="0" shapeId="0" xr:uid="{B2653B27-03D0-409E-A971-A6F228B9EE6A}">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b/>
            <sz val="10"/>
            <color rgb="FF000000"/>
            <rFont val="Arial"/>
            <family val="34"/>
          </rPr>
          <t xml:space="preserve">Nota 2: </t>
        </r>
        <r>
          <rPr>
            <sz val="10"/>
            <color rgb="FF000000"/>
            <rFont val="Arial"/>
            <family val="34"/>
          </rPr>
          <t xml:space="preserve">Para efectos de documentación de un nuevo riesgo por parte de las áreas, poner temporalmente en código de riesgo "Nuevo Riesgo", mientras se surte el proceso de asignación de código por parte de la Oficina Asesora de Planeación. </t>
        </r>
      </text>
    </comment>
    <comment ref="C9" authorId="0" shapeId="0" xr:uid="{E16C6FF4-4034-4271-87D4-87A6F5AE9619}">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 seleccionar la opción </t>
        </r>
        <r>
          <rPr>
            <b/>
            <sz val="10"/>
            <color rgb="FF000000"/>
            <rFont val="Tahoma"/>
            <family val="2"/>
          </rPr>
          <t xml:space="preserve">"Corrupción", </t>
        </r>
        <r>
          <rPr>
            <sz val="10"/>
            <color rgb="FF000000"/>
            <rFont val="Tahoma"/>
            <family val="2"/>
          </rPr>
          <t>a fin de hacer la distinción de los otros tipos de riesgos institucionales de la entidad, como lo son los de Gestión, de Seguridad de la Información, de Continuidad del Negocio, del Sistema de Gestión de Seguridad y Salud en el Trabajo, del Sistema de Gestión Ambiental, de contratación y de proyectos.</t>
        </r>
      </text>
    </comment>
    <comment ref="D9" authorId="0" shapeId="0" xr:uid="{80223FD9-15BD-4CD7-94BD-FE86716B643C}">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Seleccione la subcategoría de los riesgos de corrupción de la lista desplegable pre-determinada.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E9" authorId="0" shapeId="0" xr:uid="{5FB8D2B7-AE2A-452A-89CE-3A84B3D4AED4}">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F9" authorId="0" shapeId="0" xr:uid="{577850AD-AED3-430C-932A-E563AC21D94E}">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E, y se encuentran enlistados conforme a la arquitectura institucional de SAE
</t>
        </r>
      </text>
    </comment>
    <comment ref="G9" authorId="0" shapeId="0" xr:uid="{86B337D9-99DF-437A-87AF-ED2D5E38633D}">
      <text>
        <r>
          <rPr>
            <b/>
            <sz val="10"/>
            <color rgb="FF000000"/>
            <rFont val="Arial"/>
            <family val="34"/>
          </rPr>
          <t xml:space="preserve">Objetivo Proceso
</t>
        </r>
        <r>
          <rPr>
            <b/>
            <sz val="10"/>
            <color rgb="FF000000"/>
            <rFont val="Arial"/>
            <family val="34"/>
          </rPr>
          <t xml:space="preserve">
</t>
        </r>
        <r>
          <rPr>
            <sz val="10"/>
            <color rgb="FF000000"/>
            <rFont val="Arial"/>
            <family val="34"/>
          </rPr>
          <t>En este espacio escriba el objetivo del proceso a fin de analizar los posibles riesgos de corrupción asociados al mismo</t>
        </r>
      </text>
    </comment>
    <comment ref="H9" authorId="0" shapeId="0" xr:uid="{F12DF800-2B02-4AB9-8CCB-359365B4E9DF}">
      <text>
        <r>
          <rPr>
            <b/>
            <sz val="10"/>
            <color rgb="FF000000"/>
            <rFont val="Arial"/>
            <family val="34"/>
          </rPr>
          <t xml:space="preserve">Producto/ Servicio: 
</t>
        </r>
        <r>
          <rPr>
            <b/>
            <sz val="10"/>
            <color rgb="FF000000"/>
            <rFont val="Arial"/>
            <family val="34"/>
          </rPr>
          <t xml:space="preserve">
</t>
        </r>
        <r>
          <rPr>
            <sz val="10"/>
            <color rgb="FF000000"/>
            <rFont val="Arial"/>
            <family val="34"/>
          </rPr>
          <t>Escriba en este espacio de manera concisa el producto o servicio principal asociado al riesgo que documentará.</t>
        </r>
      </text>
    </comment>
    <comment ref="I9" authorId="0" shapeId="0" xr:uid="{02F7619B-D21E-499B-90D0-397BF0DDB5E2}">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la siguiente estructura:
</t>
        </r>
        <r>
          <rPr>
            <sz val="10"/>
            <color rgb="FF000000"/>
            <rFont val="Arial"/>
            <family val="34"/>
          </rPr>
          <t xml:space="preserve">
</t>
        </r>
        <r>
          <rPr>
            <sz val="10"/>
            <color rgb="FF000000"/>
            <rFont val="Arial"/>
            <family val="34"/>
          </rPr>
          <t xml:space="preserve">Posibilidad de recibir o solicitar cualquier dádiva o beneficio a nombre propio o de terceros + con el fin de + Hecho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generales de la Secretaría de Transparencia y el Departamento Administrativo de la Función Pública </t>
        </r>
      </text>
    </comment>
    <comment ref="J9" authorId="0" shapeId="0" xr:uid="{0B475007-E361-41AA-AED4-7E813277AD94}">
      <text>
        <r>
          <rPr>
            <b/>
            <sz val="10"/>
            <color rgb="FF000000"/>
            <rFont val="Arial"/>
            <family val="34"/>
          </rPr>
          <t xml:space="preserve">Hecho de Corrupción:
</t>
        </r>
        <r>
          <rPr>
            <b/>
            <sz val="10"/>
            <color rgb="FF000000"/>
            <rFont val="Arial"/>
            <family val="34"/>
          </rPr>
          <t xml:space="preserve">
</t>
        </r>
        <r>
          <rPr>
            <sz val="10"/>
            <color rgb="FF000000"/>
            <rFont val="Arial"/>
            <family val="34"/>
          </rPr>
          <t xml:space="preserve">Describa el evento de corrupción o circunstancia bajo la que se presenta el riesgo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Un hecho de corrupción se considera un evento incierto pero factible (incertidumbre)
</t>
        </r>
        <r>
          <rPr>
            <sz val="10"/>
            <color rgb="FF000000"/>
            <rFont val="Arial"/>
            <family val="34"/>
          </rPr>
          <t xml:space="preserve">
</t>
        </r>
        <r>
          <rPr>
            <b/>
            <sz val="10"/>
            <color rgb="FF000000"/>
            <rFont val="Arial"/>
            <family val="34"/>
          </rPr>
          <t xml:space="preserve">Nota 2: </t>
        </r>
        <r>
          <rPr>
            <sz val="10"/>
            <color rgb="FF000000"/>
            <rFont val="Arial"/>
            <family val="34"/>
          </rPr>
          <t xml:space="preserve">La redacción del hecho de corrupción debe iniciar con un verbo en infinitivo para facilitar la estructura de la redacción propuesta
</t>
        </r>
        <r>
          <rPr>
            <sz val="10"/>
            <color rgb="FF000000"/>
            <rFont val="Arial"/>
            <family val="34"/>
          </rPr>
          <t xml:space="preserve">
</t>
        </r>
        <r>
          <rPr>
            <b/>
            <sz val="10"/>
            <color rgb="FF000000"/>
            <rFont val="Arial"/>
            <family val="34"/>
          </rPr>
          <t xml:space="preserve">Ejemplos de Hechos de Corrupción:
</t>
        </r>
        <r>
          <rPr>
            <sz val="10"/>
            <color rgb="FF000000"/>
            <rFont val="Arial"/>
            <family val="34"/>
          </rPr>
          <t xml:space="preserve">* Intervenir en un trámite con violación al régimen legal
</t>
        </r>
        <r>
          <rPr>
            <sz val="10"/>
            <color rgb="FF000000"/>
            <rFont val="Arial"/>
            <family val="34"/>
          </rPr>
          <t xml:space="preserve">* Tramitar un contrato sin observacia de requisitos legales esenciales
</t>
        </r>
        <r>
          <rPr>
            <sz val="10"/>
            <color rgb="FF000000"/>
            <rFont val="Arial"/>
            <family val="34"/>
          </rPr>
          <t xml:space="preserve">* Reportar erroneamente información financiera con dolo o intención
</t>
        </r>
        <r>
          <rPr>
            <sz val="10"/>
            <color rgb="FF000000"/>
            <rFont val="Arial"/>
            <family val="34"/>
          </rPr>
          <t xml:space="preserve">* Facilitar actuaciones administrativas sin el lleno de requisitos o evidencias
</t>
        </r>
        <r>
          <rPr>
            <sz val="10"/>
            <color rgb="FF000000"/>
            <rFont val="Arial"/>
            <family val="34"/>
          </rPr>
          <t xml:space="preserve">* Realizar pagos intencionales que no corresponden a servicios recibidos
</t>
        </r>
        <r>
          <rPr>
            <sz val="10"/>
            <color rgb="FF000000"/>
            <rFont val="Arial"/>
            <family val="34"/>
          </rPr>
          <t xml:space="preserve">* Emitir un informe que no corresponda con los resultados de la auditoría </t>
        </r>
      </text>
    </comment>
    <comment ref="K9" authorId="0" shapeId="0" xr:uid="{2840BE47-0B37-4916-B1B1-1DF896E010ED}">
      <text>
        <r>
          <rPr>
            <b/>
            <sz val="10"/>
            <color rgb="FF000000"/>
            <rFont val="Arial"/>
            <family val="34"/>
          </rPr>
          <t>Cod.Causa:</t>
        </r>
        <r>
          <rPr>
            <sz val="10"/>
            <color rgb="FF000000"/>
            <rFont val="Arial"/>
            <family val="34"/>
          </rPr>
          <t xml:space="preserve">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L9" authorId="0" shapeId="0" xr:uid="{CC424271-9EDF-43DB-B373-7C35E63B1006}">
      <text>
        <r>
          <rPr>
            <b/>
            <sz val="10"/>
            <color rgb="FF000000"/>
            <rFont val="Arial"/>
            <family val="34"/>
          </rPr>
          <t xml:space="preserve">Causas Asociadas (CA):
</t>
        </r>
        <r>
          <rPr>
            <sz val="10"/>
            <color rgb="FF000000"/>
            <rFont val="Arial"/>
            <family val="34"/>
          </rPr>
          <t xml:space="preserve">
</t>
        </r>
        <r>
          <rPr>
            <sz val="10"/>
            <color rgb="FF000000"/>
            <rFont val="Arial"/>
            <family val="34"/>
          </rPr>
          <t xml:space="preserve">Enliste las causas identificadas al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Las causas se deben identificar según las actividades que se llevan a cabo para el logro de los objetivos del proceso y relacionadas con el posible hecho de corrupción. 
</t>
        </r>
        <r>
          <rPr>
            <sz val="10"/>
            <color rgb="FF000000"/>
            <rFont val="Arial"/>
            <family val="34"/>
          </rPr>
          <t xml:space="preserve">
</t>
        </r>
        <r>
          <rPr>
            <b/>
            <sz val="10"/>
            <color rgb="FF000000"/>
            <rFont val="Arial"/>
            <family val="34"/>
          </rPr>
          <t xml:space="preserve">Nota 2: </t>
        </r>
        <r>
          <rPr>
            <sz val="10"/>
            <color rgb="FF000000"/>
            <rFont val="Arial"/>
            <family val="34"/>
          </rPr>
          <t xml:space="preserve">Las causas corresponden a aquellas situaciones concretas que se desvían para originar la materialización del riesgo. 
</t>
        </r>
        <r>
          <rPr>
            <sz val="10"/>
            <color rgb="FF000000"/>
            <rFont val="Arial"/>
            <family val="34"/>
          </rPr>
          <t xml:space="preserve">
</t>
        </r>
        <r>
          <rPr>
            <b/>
            <sz val="10"/>
            <color rgb="FF000000"/>
            <rFont val="Arial"/>
            <family val="34"/>
          </rPr>
          <t xml:space="preserve">Nota 3: </t>
        </r>
        <r>
          <rPr>
            <sz val="10"/>
            <color rgb="FF000000"/>
            <rFont val="Arial"/>
            <family val="34"/>
          </rPr>
          <t xml:space="preserve">Ejemplo brindado por la Secretaria de Transparencia: en el caso que el riesgo de corrupción esté asociado con emitir un informe que no corresponda con los resultados de la auditoría 
</t>
        </r>
        <r>
          <rPr>
            <sz val="10"/>
            <color rgb="FF000000"/>
            <rFont val="Arial"/>
            <family val="34"/>
          </rPr>
          <t xml:space="preserve">(Hecho de Corrupción), se tiene que identificar las actividades que el profesional que lleva a cabo la auditoría debe realizar para que este evento se presente (causas); es decir; manipular los resultados de la auditioría; no adjuntar soportes de los resultados.
</t>
        </r>
        <r>
          <rPr>
            <sz val="10"/>
            <color rgb="FF000000"/>
            <rFont val="Arial"/>
            <family val="34"/>
          </rPr>
          <t xml:space="preserve">
</t>
        </r>
        <r>
          <rPr>
            <b/>
            <sz val="10"/>
            <color rgb="FF000000"/>
            <rFont val="Arial"/>
            <family val="34"/>
          </rPr>
          <t xml:space="preserve">Nota 4: </t>
        </r>
        <r>
          <rPr>
            <sz val="10"/>
            <color rgb="FF000000"/>
            <rFont val="Arial"/>
            <family val="34"/>
          </rPr>
          <t>Tener en cuenta el lineamiento brindado por parte de la Secretaría de Transparencia, en el cual se indica que las causas o presiones externas no son válidas como causas ya que están por fuera del alcance del proceso</t>
        </r>
      </text>
    </comment>
    <comment ref="M9" authorId="0" shapeId="0" xr:uid="{D4E334E4-14C9-4CD8-8914-9A5498D26F6A}">
      <text>
        <r>
          <rPr>
            <b/>
            <sz val="10"/>
            <color rgb="FF000000"/>
            <rFont val="Arial"/>
            <family val="34"/>
          </rPr>
          <t xml:space="preserve">Consecuencias:
</t>
        </r>
        <r>
          <rPr>
            <sz val="10"/>
            <color rgb="FF000000"/>
            <rFont val="Arial"/>
            <family val="34"/>
          </rPr>
          <t xml:space="preserve">
</t>
        </r>
        <r>
          <rPr>
            <sz val="10"/>
            <color rgb="FF000000"/>
            <rFont val="Arial"/>
            <family val="34"/>
          </rPr>
          <t>Enliste las consecuencias que puede ocasionar a la organización la materialización del riesgo, redacte de la forma más concreta posible.</t>
        </r>
      </text>
    </comment>
    <comment ref="N9" authorId="0" shapeId="0" xr:uid="{0019C73A-4885-444C-8293-B069ACFDB170}">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ya sea por medio de la factibilidad del evento o su ocurrencia histórica</t>
        </r>
      </text>
    </comment>
    <comment ref="O9" authorId="0" shapeId="0" xr:uid="{7F74CC43-476C-4421-A398-068A343E7351}">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N. </t>
        </r>
      </text>
    </comment>
    <comment ref="P9" authorId="0" shapeId="0" xr:uid="{CA361740-B47C-4DD3-A5D2-01D44BFDF0E6}">
      <text>
        <r>
          <rPr>
            <b/>
            <sz val="10"/>
            <color rgb="FF000000"/>
            <rFont val="Arial"/>
            <family val="34"/>
          </rPr>
          <t xml:space="preserve">Valor Probabilidad Inherente
</t>
        </r>
        <r>
          <rPr>
            <sz val="10"/>
            <color rgb="FF000000"/>
            <rFont val="Arial"/>
            <family val="34"/>
          </rPr>
          <t xml:space="preserve">
</t>
        </r>
        <r>
          <rPr>
            <sz val="10"/>
            <color rgb="FF000000"/>
            <rFont val="Arial"/>
            <family val="34"/>
          </rPr>
          <t xml:space="preserve">Este campo es automático de acuerdo con la probabilidad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 la probabilidad inherente del riesgo. </t>
        </r>
      </text>
    </comment>
    <comment ref="S9" authorId="0" shapeId="0" xr:uid="{E9D23F74-3B92-4DB9-BA88-00BFC101E97A}">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de acuerdo con el número de respuestas afirmativas del cuestionario de corrupción aplicado (dato automático de la Columna R)</t>
        </r>
      </text>
    </comment>
    <comment ref="T9" authorId="0" shapeId="0" xr:uid="{30D49453-4A54-420E-838F-87A2D97F7440}">
      <text>
        <r>
          <rPr>
            <b/>
            <sz val="10"/>
            <color rgb="FF000000"/>
            <rFont val="Tahoma"/>
            <family val="34"/>
          </rPr>
          <t xml:space="preserve">Impacto Inherente:
</t>
        </r>
        <r>
          <rPr>
            <sz val="10"/>
            <color rgb="FF000000"/>
            <rFont val="Calibri"/>
            <family val="2"/>
          </rPr>
          <t xml:space="preserve">
</t>
        </r>
        <r>
          <rPr>
            <sz val="10"/>
            <color rgb="FF000000"/>
            <rFont val="Tahoma"/>
            <family val="34"/>
          </rPr>
          <t xml:space="preserve">Este campo es automático de acuerdo con la selección del criterio escogido en la columna S. </t>
        </r>
        <r>
          <rPr>
            <sz val="10"/>
            <color rgb="FF000000"/>
            <rFont val="Calibri"/>
            <family val="2"/>
          </rPr>
          <t xml:space="preserve">
</t>
        </r>
      </text>
    </comment>
    <comment ref="U9" authorId="0" shapeId="0" xr:uid="{271535FA-3F55-4DF3-818C-53F95A45E24F}">
      <text>
        <r>
          <rPr>
            <b/>
            <sz val="10"/>
            <color rgb="FF000000"/>
            <rFont val="Arial"/>
            <family val="34"/>
          </rPr>
          <t xml:space="preserve">Valor Impacto Inherente:
</t>
        </r>
        <r>
          <rPr>
            <sz val="10"/>
            <color rgb="FF000000"/>
            <rFont val="Arial"/>
            <family val="34"/>
          </rPr>
          <t xml:space="preserve">
</t>
        </r>
        <r>
          <rPr>
            <sz val="10"/>
            <color rgb="FF000000"/>
            <rFont val="Arial"/>
            <family val="34"/>
          </rPr>
          <t xml:space="preserve">Este campo es automático de acuerdo con el impacto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al impacto inherente del riesgo. </t>
        </r>
      </text>
    </comment>
    <comment ref="V9" authorId="0" shapeId="0" xr:uid="{B6202BBB-4BC8-49B1-9FF7-A4795CAF1A40}">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O) y el impacto inherente (Columna T)</t>
        </r>
      </text>
    </comment>
    <comment ref="W9" authorId="0" shapeId="0" xr:uid="{5649E800-E48A-4854-9B72-B638CA45776C}">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t>
        </r>
      </text>
    </comment>
    <comment ref="X9" authorId="0" shapeId="0" xr:uid="{75058E30-AD98-43D7-938F-C12B9B59C4DD}">
      <text>
        <r>
          <rPr>
            <b/>
            <sz val="10"/>
            <color rgb="FF000000"/>
            <rFont val="Arial"/>
            <family val="34"/>
          </rPr>
          <t xml:space="preserve">Control:
</t>
        </r>
        <r>
          <rPr>
            <sz val="10"/>
            <color rgb="FF000000"/>
            <rFont val="Arial"/>
            <family val="34"/>
          </rPr>
          <t xml:space="preserve">
</t>
        </r>
        <r>
          <rPr>
            <sz val="10"/>
            <color rgb="FF000000"/>
            <rFont val="Arial"/>
            <family val="34"/>
          </rPr>
          <t xml:space="preserve">Indique de manera concisa y clara el título del control
</t>
        </r>
        <r>
          <rPr>
            <sz val="10"/>
            <color rgb="FF000000"/>
            <rFont val="Arial"/>
            <family val="34"/>
          </rPr>
          <t xml:space="preserve">
</t>
        </r>
        <r>
          <rPr>
            <b/>
            <sz val="10"/>
            <color rgb="FF000000"/>
            <rFont val="Arial"/>
            <family val="34"/>
          </rPr>
          <t xml:space="preserve">Nota 1: </t>
        </r>
        <r>
          <rPr>
            <sz val="10"/>
            <color rgb="FF000000"/>
            <rFont val="Arial"/>
            <family val="34"/>
          </rPr>
          <t>por cada causa identificada, se debe establecer un control</t>
        </r>
      </text>
    </comment>
    <comment ref="Y9" authorId="0" shapeId="0" xr:uid="{561A6AFC-4434-4ACF-A264-67C24661E11A}">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Para la descripción del control debe tener en cuenta las siguientes variables:
</t>
        </r>
        <r>
          <rPr>
            <sz val="10"/>
            <color rgb="FF000000"/>
            <rFont val="Arial"/>
            <family val="34"/>
          </rPr>
          <t xml:space="preserve">
</t>
        </r>
        <r>
          <rPr>
            <sz val="10"/>
            <color rgb="FF000000"/>
            <rFont val="Arial"/>
            <family val="34"/>
          </rPr>
          <t xml:space="preserve">1. Cargo del responsable o nombre del sistema o aplicación encargado de llevar a cabo la actividad del control + 2. Periodicidad definida para la ejecución del control + 3. Propósito del Control + 4. Cómo se realiza el control + 5. Indicar las observaciones o desviaciones resultantes de ejecutar el control + 6. Indicar la evidencia de la ejecución del control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r>
          <rPr>
            <b/>
            <sz val="10"/>
            <color rgb="FF000000"/>
            <rFont val="Arial"/>
            <family val="34"/>
          </rPr>
          <t xml:space="preserve">Nota 2: </t>
        </r>
        <r>
          <rPr>
            <sz val="10"/>
            <color rgb="FF000000"/>
            <rFont val="Arial"/>
            <family val="34"/>
          </rPr>
          <t xml:space="preserve">El responsable de ejecutar el control es la persona asignada para ejecutar el control. Debe tener la autoridad, competencias y conocimientos para ejecutar el control dentro del proceso y sus responsabilidades deben ser adecuadamente segregadas o redistribuidas entre diferentes individuos, para reducir así el riesgo de error o de actuaciones irregulares o fraudulentas 
</t>
        </r>
        <r>
          <rPr>
            <b/>
            <sz val="10"/>
            <color rgb="FF000000"/>
            <rFont val="Arial"/>
            <family val="34"/>
          </rPr>
          <t xml:space="preserve">Nota 3: </t>
        </r>
        <r>
          <rPr>
            <sz val="10"/>
            <color rgb="FF000000"/>
            <rFont val="Arial"/>
            <family val="34"/>
          </rPr>
          <t xml:space="preserve">El control debe tener una periodicidad específica para su realización (diario, mensual, trimestral, anual, etc.) y su ejecución debe ser consistente y oportuna para la mitigación del riesgo 
</t>
        </r>
        <r>
          <rPr>
            <b/>
            <sz val="10"/>
            <color rgb="FF000000"/>
            <rFont val="Arial"/>
            <family val="34"/>
          </rPr>
          <t xml:space="preserve">Nota 4: </t>
        </r>
        <r>
          <rPr>
            <sz val="10"/>
            <color rgb="FF000000"/>
            <rFont val="Arial"/>
            <family val="34"/>
          </rPr>
          <t xml:space="preserve">El control debe tener un propósito (verificar, validar, cotejar, comparar, revisar, etc.) para mitigar la causa de la materialización del riesgo
</t>
        </r>
        <r>
          <rPr>
            <b/>
            <sz val="10"/>
            <color rgb="FF000000"/>
            <rFont val="Arial"/>
            <family val="34"/>
          </rPr>
          <t xml:space="preserve">Nota 5: </t>
        </r>
        <r>
          <rPr>
            <sz val="10"/>
            <color rgb="FF000000"/>
            <rFont val="Arial"/>
            <family val="34"/>
          </rPr>
          <t xml:space="preserve">El control debe indicar el cómo se realiza, de tal forma que se pueda evaluar si la fuente u origen de la información que sirve para ejecutar el control, es confiable para la mitigación del riesgo. 
</t>
        </r>
        <r>
          <rPr>
            <b/>
            <sz val="10"/>
            <color rgb="FF000000"/>
            <rFont val="Arial"/>
            <family val="34"/>
          </rPr>
          <t xml:space="preserve">Nota 6: </t>
        </r>
        <r>
          <rPr>
            <sz val="10"/>
            <color rgb="FF000000"/>
            <rFont val="Arial"/>
            <family val="34"/>
          </rPr>
          <t xml:space="preserve">El control debe dejar evidencia de su ejecución. Esta evidencia ayuda a que se pueda revisar la misma información por parte de un tercero y llegue a la misma conclusión de quien ejecutó el control, y se pueda evaluar que el control realmente fue ejecutado de acuerdo con los parámetros establecidos 
</t>
        </r>
        <r>
          <rPr>
            <b/>
            <sz val="10"/>
            <color rgb="FF000000"/>
            <rFont val="Arial"/>
            <family val="34"/>
          </rPr>
          <t xml:space="preserve">Nota 7: </t>
        </r>
        <r>
          <rPr>
            <sz val="10"/>
            <color rgb="FF000000"/>
            <rFont val="Arial"/>
            <family val="34"/>
          </rPr>
          <t xml:space="preserve">Para cada causa debe existir un control. 
</t>
        </r>
        <r>
          <rPr>
            <b/>
            <sz val="10"/>
            <color rgb="FF000000"/>
            <rFont val="Arial"/>
            <family val="34"/>
          </rPr>
          <t xml:space="preserve">Nota 8: </t>
        </r>
        <r>
          <rPr>
            <sz val="10"/>
            <color rgb="FF000000"/>
            <rFont val="Arial"/>
            <family val="34"/>
          </rPr>
          <t>Un control puede ser tan eficiente que me ayude a mitigar varias causas, en estos casos se repite el control, asociado de manera independiente a la causa específica.</t>
        </r>
      </text>
    </comment>
    <comment ref="Z9" authorId="0" shapeId="0" xr:uid="{56370B7E-151F-46F1-AFC9-E2D80AE0B4BD}">
      <text>
        <r>
          <rPr>
            <b/>
            <sz val="10"/>
            <color rgb="FF000000"/>
            <rFont val="Tahoma"/>
            <family val="2"/>
          </rPr>
          <t xml:space="preserve">Procedimiento 
</t>
        </r>
        <r>
          <rPr>
            <sz val="10"/>
            <color rgb="FF000000"/>
            <rFont val="Tahoma"/>
            <family val="2"/>
          </rPr>
          <t xml:space="preserve">
</t>
        </r>
        <r>
          <rPr>
            <sz val="10"/>
            <color rgb="FF000000"/>
            <rFont val="Tahoma"/>
            <family val="2"/>
          </rPr>
          <t xml:space="preserve">Enunciar el procedimiento donde se ejecuta el control en caso que el mismo se encuentre documentado. De lo contrario escribir NA.
</t>
        </r>
        <r>
          <rPr>
            <sz val="10"/>
            <color rgb="FF000000"/>
            <rFont val="Tahoma"/>
            <family val="2"/>
          </rPr>
          <t xml:space="preserve">
</t>
        </r>
        <r>
          <rPr>
            <b/>
            <sz val="10"/>
            <color rgb="FF000000"/>
            <rFont val="Tahoma"/>
            <family val="2"/>
          </rPr>
          <t xml:space="preserve">Nota 1: </t>
        </r>
        <r>
          <rPr>
            <sz val="10"/>
            <color rgb="FF000000"/>
            <rFont val="Tahoma"/>
            <family val="2"/>
          </rPr>
          <t xml:space="preserve">El control no necesariamente se encuentra en el procedimiento exactamente como está redactado en la matriz de riesgos, dado que esta redacción tiene otros criterios definidos 
</t>
        </r>
        <r>
          <rPr>
            <b/>
            <sz val="10"/>
            <color rgb="FF000000"/>
            <rFont val="Tahoma"/>
            <family val="2"/>
          </rPr>
          <t xml:space="preserve">Nota 2: </t>
        </r>
        <r>
          <rPr>
            <sz val="10"/>
            <color rgb="FF000000"/>
            <rFont val="Tahoma"/>
            <family val="2"/>
          </rPr>
          <t>El control que se defina en la matriz de riesgos puede ser un conjunto o resumen de las actividades de control del procedimiento</t>
        </r>
      </text>
    </comment>
    <comment ref="AA9" authorId="0" shapeId="0" xr:uid="{BE2ED4CC-6BEA-49E1-8523-145CCE2002A3}">
      <text>
        <r>
          <rPr>
            <b/>
            <sz val="10"/>
            <color rgb="FF000000"/>
            <rFont val="Arial"/>
            <family val="34"/>
          </rPr>
          <t>Área que ejecuta el control:</t>
        </r>
        <r>
          <rPr>
            <sz val="10"/>
            <color rgb="FF000000"/>
            <rFont val="Arial"/>
            <family val="34"/>
          </rPr>
          <t xml:space="preserve">
</t>
        </r>
        <r>
          <rPr>
            <sz val="10"/>
            <color rgb="FF000000"/>
            <rFont val="Arial"/>
            <family val="34"/>
          </rPr>
          <t>Área a la cual pertenece el funcionario o colaborador que ejecuta el control</t>
        </r>
      </text>
    </comment>
    <comment ref="AK9" authorId="0" shapeId="0" xr:uid="{165FCA48-760A-4553-B2D7-8C61E8BA50C1}">
      <text>
        <r>
          <rPr>
            <b/>
            <sz val="10"/>
            <color rgb="FF000000"/>
            <rFont val="Arial"/>
            <family val="34"/>
          </rPr>
          <t xml:space="preserve">Evaluación Ejecución del Control:
</t>
        </r>
        <r>
          <rPr>
            <sz val="10"/>
            <color rgb="FF000000"/>
            <rFont val="Arial"/>
            <family val="34"/>
          </rPr>
          <t xml:space="preserve">
</t>
        </r>
        <r>
          <rPr>
            <sz val="10"/>
            <color rgb="FF000000"/>
            <rFont val="Arial"/>
            <family val="34"/>
          </rPr>
          <t xml:space="preserve">Evalue de manera objetiva la ejecución del control, conforme los siguientes criterios:
</t>
        </r>
        <r>
          <rPr>
            <sz val="10"/>
            <color rgb="FF000000"/>
            <rFont val="Arial"/>
            <family val="34"/>
          </rPr>
          <t xml:space="preserve">
</t>
        </r>
        <r>
          <rPr>
            <b/>
            <sz val="10"/>
            <color rgb="FF000000"/>
            <rFont val="Arial"/>
            <family val="34"/>
          </rPr>
          <t xml:space="preserve">* Fuerte: </t>
        </r>
        <r>
          <rPr>
            <sz val="10"/>
            <color rgb="FF000000"/>
            <rFont val="Arial"/>
            <family val="34"/>
          </rPr>
          <t xml:space="preserve">El control se ejecuta de manera consistente por parte del responsable 
</t>
        </r>
        <r>
          <rPr>
            <sz val="10"/>
            <color rgb="FF000000"/>
            <rFont val="Arial"/>
            <family val="34"/>
          </rPr>
          <t xml:space="preserve">
</t>
        </r>
        <r>
          <rPr>
            <b/>
            <sz val="10"/>
            <color rgb="FF000000"/>
            <rFont val="Arial"/>
            <family val="34"/>
          </rPr>
          <t xml:space="preserve">* Moderado: </t>
        </r>
        <r>
          <rPr>
            <sz val="10"/>
            <color rgb="FF000000"/>
            <rFont val="Arial"/>
            <family val="34"/>
          </rPr>
          <t xml:space="preserve">El control se ejecuta algunas veces por parte del responsable 
</t>
        </r>
        <r>
          <rPr>
            <sz val="10"/>
            <color rgb="FF000000"/>
            <rFont val="Arial"/>
            <family val="34"/>
          </rPr>
          <t xml:space="preserve">
</t>
        </r>
        <r>
          <rPr>
            <b/>
            <sz val="10"/>
            <color rgb="FF000000"/>
            <rFont val="Arial"/>
            <family val="34"/>
          </rPr>
          <t xml:space="preserve">* Débil: </t>
        </r>
        <r>
          <rPr>
            <sz val="10"/>
            <color rgb="FF000000"/>
            <rFont val="Arial"/>
            <family val="34"/>
          </rPr>
          <t xml:space="preserve">El control no se ejecuta por parte del responsable
</t>
        </r>
        <r>
          <rPr>
            <sz val="10"/>
            <color rgb="FF000000"/>
            <rFont val="Calibri"/>
            <family val="2"/>
          </rPr>
          <t xml:space="preserve">
</t>
        </r>
      </text>
    </comment>
    <comment ref="AP9" authorId="0" shapeId="0" xr:uid="{E7527B3E-67F3-43F6-AE75-0A14F61C1F3E}">
      <text>
        <r>
          <rPr>
            <b/>
            <sz val="10"/>
            <color rgb="FF000000"/>
            <rFont val="Arial"/>
            <family val="34"/>
          </rPr>
          <t xml:space="preserve">¿Los controles ayudan a disminuir la probabilidad?
</t>
        </r>
        <r>
          <rPr>
            <sz val="10"/>
            <color rgb="FF000000"/>
            <rFont val="Arial"/>
            <family val="34"/>
          </rPr>
          <t xml:space="preserve">
</t>
        </r>
        <r>
          <rPr>
            <sz val="10"/>
            <color rgb="FF000000"/>
            <rFont val="Arial"/>
            <family val="34"/>
          </rPr>
          <t xml:space="preserve">Responda la pregunta, indicando la respuesta de la lista desplegable (Directamente; No disminuye)
</t>
        </r>
        <r>
          <rPr>
            <sz val="10"/>
            <color rgb="FF000000"/>
            <rFont val="Arial"/>
            <family val="34"/>
          </rPr>
          <t xml:space="preserve">
</t>
        </r>
        <r>
          <rPr>
            <b/>
            <sz val="10"/>
            <color rgb="FF000000"/>
            <rFont val="Arial"/>
            <family val="34"/>
          </rPr>
          <t xml:space="preserve">Nota 1: </t>
        </r>
        <r>
          <rPr>
            <sz val="10"/>
            <color rgb="FF000000"/>
            <rFont val="Arial"/>
            <family val="34"/>
          </rPr>
          <t xml:space="preserve">Para riesgos de corrupción los controles solo ayudan a disminuir la probabilidad, ya que el impacto del evento de corrupción es el mismo a nivel inherente y residual. 
</t>
        </r>
      </text>
    </comment>
    <comment ref="AQ9" authorId="0" shapeId="0" xr:uid="{D0714567-DC82-4EDD-A06F-55CDEA767647}">
      <text>
        <r>
          <rPr>
            <b/>
            <sz val="10"/>
            <color rgb="FF000000"/>
            <rFont val="Arial"/>
            <family val="34"/>
          </rPr>
          <t>Valor Probabilidad Residual:</t>
        </r>
        <r>
          <rPr>
            <sz val="10"/>
            <color rgb="FF000000"/>
            <rFont val="Arial"/>
            <family val="34"/>
          </rPr>
          <t xml:space="preserve">
</t>
        </r>
        <r>
          <rPr>
            <b/>
            <sz val="10"/>
            <color rgb="FF000000"/>
            <rFont val="Arial"/>
            <family val="34"/>
          </rPr>
          <t xml:space="preserve">
</t>
        </r>
        <r>
          <rPr>
            <sz val="10"/>
            <color rgb="FF000000"/>
            <rFont val="Arial"/>
            <family val="34"/>
          </rPr>
          <t xml:space="preserve">Este campo es automático y no debe ser diligenciado.
</t>
        </r>
        <r>
          <rPr>
            <b/>
            <sz val="10"/>
            <color rgb="FF000000"/>
            <rFont val="Arial"/>
            <family val="34"/>
          </rPr>
          <t xml:space="preserve">
</t>
        </r>
        <r>
          <rPr>
            <b/>
            <sz val="10"/>
            <color rgb="FF000000"/>
            <rFont val="Arial"/>
            <family val="34"/>
          </rPr>
          <t xml:space="preserve">Nota 1: </t>
        </r>
        <r>
          <rPr>
            <sz val="10"/>
            <color rgb="FF000000"/>
            <rFont val="Arial"/>
            <family val="34"/>
          </rPr>
          <t xml:space="preserve">el valor de la probabilidad residual se determina restando del valor de la probabilidad inherente el número de columnas que se desplaza la probabilidad en el mapa de riesgos con apoyo de los controles implementados. 
</t>
        </r>
        <r>
          <rPr>
            <sz val="10"/>
            <color rgb="FF000000"/>
            <rFont val="Arial"/>
            <family val="34"/>
          </rPr>
          <t xml:space="preserve">
</t>
        </r>
        <r>
          <rPr>
            <b/>
            <sz val="10"/>
            <color rgb="FF000000"/>
            <rFont val="Arial"/>
            <family val="34"/>
          </rPr>
          <t xml:space="preserve">Nota 2: </t>
        </r>
        <r>
          <rPr>
            <sz val="10"/>
            <color rgb="FF000000"/>
            <rFont val="Arial"/>
            <family val="34"/>
          </rPr>
          <t xml:space="preserve">el número de columnas que se desplaza el riesgo en el eje de probabilidades depende de la solidez conjunta de controles (Columna AO) y la incidencia de los controles en la disminución de la probabilidad (Columna AP) , de acuerdo con las combinaciones expuestas en la pestaña Tabla_Controles ( Capítulo Contribución de  controles a nivel residual)  
</t>
        </r>
        <r>
          <rPr>
            <sz val="10"/>
            <color rgb="FF000000"/>
            <rFont val="Arial"/>
            <family val="34"/>
          </rPr>
          <t xml:space="preserve">
</t>
        </r>
        <r>
          <rPr>
            <b/>
            <sz val="10"/>
            <color rgb="FF000000"/>
            <rFont val="Arial"/>
            <family val="34"/>
          </rPr>
          <t xml:space="preserve">Nota 3: </t>
        </r>
        <r>
          <rPr>
            <sz val="10"/>
            <color rgb="FF000000"/>
            <rFont val="Arial"/>
            <family val="34"/>
          </rPr>
          <t xml:space="preserve">Para los riesgos de corrupción únicamente hay disminución de probabilidad. Es decir, para el impacto no opera el desplazamiento o disminución.
</t>
        </r>
        <r>
          <rPr>
            <b/>
            <sz val="10"/>
            <color rgb="FF000000"/>
            <rFont val="Arial"/>
            <family val="34"/>
          </rPr>
          <t xml:space="preserve">
</t>
        </r>
        <r>
          <rPr>
            <b/>
            <sz val="10"/>
            <color rgb="FF000000"/>
            <rFont val="Arial"/>
            <family val="34"/>
          </rPr>
          <t xml:space="preserve">Nota 4: </t>
        </r>
        <r>
          <rPr>
            <sz val="10"/>
            <color rgb="FF000000"/>
            <rFont val="Arial"/>
            <family val="34"/>
          </rPr>
          <t xml:space="preserve">Si la solidez del conjunto de los controles es débil, este no disminuirá ningún cuadrante de la probabilidad asociado al riesgo. Esto quiere decir que la probabilidad residual será igual que la probabilidad inherente, y por lo tanto los controles no están siendo efectivos.
</t>
        </r>
        <r>
          <rPr>
            <sz val="10"/>
            <color rgb="FF000000"/>
            <rFont val="Arial"/>
            <family val="34"/>
          </rPr>
          <t xml:space="preserve">
</t>
        </r>
      </text>
    </comment>
    <comment ref="AR9" authorId="0" shapeId="0" xr:uid="{6B95BF14-3083-4938-AF29-531E97BCB0A7}">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valor de la probabilidad residual (Columna AQ). Por esta razón este campo no debe ser modificado.
</t>
        </r>
        <r>
          <rPr>
            <sz val="10"/>
            <color rgb="FF000000"/>
            <rFont val="Arial"/>
            <family val="34"/>
          </rPr>
          <t xml:space="preserve">
</t>
        </r>
        <r>
          <rPr>
            <b/>
            <sz val="10"/>
            <color rgb="FF000000"/>
            <rFont val="Arial"/>
            <family val="34"/>
          </rPr>
          <t xml:space="preserve">Nota 1: </t>
        </r>
        <r>
          <rPr>
            <sz val="10"/>
            <color rgb="FF000000"/>
            <rFont val="Arial"/>
            <family val="34"/>
          </rPr>
          <t>La probabilidad residual es la resultante de aplicar la efectividad del control a la probabilidad inherente</t>
        </r>
      </text>
    </comment>
    <comment ref="AS9" authorId="0" shapeId="0" xr:uid="{6CA62C81-ABB1-4A2E-A7E3-4FE2419F596E}">
      <text>
        <r>
          <rPr>
            <b/>
            <sz val="10"/>
            <color rgb="FF000000"/>
            <rFont val="Arial"/>
            <family val="34"/>
          </rPr>
          <t xml:space="preserve">Impacto Residual:
</t>
        </r>
        <r>
          <rPr>
            <sz val="10"/>
            <color rgb="FF000000"/>
            <rFont val="Arial"/>
            <family val="34"/>
          </rPr>
          <t xml:space="preserve">
</t>
        </r>
        <r>
          <rPr>
            <sz val="10"/>
            <color rgb="FF000000"/>
            <rFont val="Arial"/>
            <family val="34"/>
          </rPr>
          <t xml:space="preserve">Este campo es automático de acuerdo con el Impacto Inherente del riesgo (Columna T).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corrupción únicamente hay disminución de probabilidad. Es decir, para el impacto no opera el desplazamiento o disminución.
</t>
        </r>
        <r>
          <rPr>
            <sz val="10"/>
            <color rgb="FF000000"/>
            <rFont val="Tahoma"/>
            <family val="34"/>
          </rPr>
          <t xml:space="preserve">
</t>
        </r>
      </text>
    </comment>
    <comment ref="AT9" authorId="0" shapeId="0" xr:uid="{291221BE-649E-4052-A6F6-ABDEF69B6CD8}">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(Columna AR) y el impacto residual (Columna AS)</t>
        </r>
      </text>
    </comment>
    <comment ref="AU9" authorId="0" shapeId="0" xr:uid="{BFADEA01-2026-4AF8-90DB-6AFE55D53C38}">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 Evitar, ii) Reducir (compartir), iii) Reducir (mitigar).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adicional. Esta estrategia se emplea cuando se considera que el nivel de riesgo residual es catastrófico, alto o moderado
</t>
        </r>
        <r>
          <rPr>
            <sz val="10"/>
            <color rgb="FF000000"/>
            <rFont val="Arial"/>
            <family val="34"/>
          </rPr>
          <t xml:space="preserve">
</t>
        </r>
        <r>
          <rPr>
            <b/>
            <sz val="10"/>
            <color rgb="FF000000"/>
            <rFont val="Arial"/>
            <family val="34"/>
          </rPr>
          <t xml:space="preserve">Nota 1: </t>
        </r>
        <r>
          <rPr>
            <sz val="10"/>
            <color rgb="FF000000"/>
            <rFont val="Arial"/>
            <family val="34"/>
          </rPr>
          <t>Para riesgos de corrupción, nunca se permitirá como tratamiento de mitigación su aceptación, ya que la tolerancia de la entidad frente a riesgos de corrupción es inaceptable.</t>
        </r>
      </text>
    </comment>
    <comment ref="AV9" authorId="0" shapeId="0" xr:uid="{8C4BC356-DF9D-408B-ABD8-46B535A6DB0B}">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W9" authorId="0" shapeId="0" xr:uid="{7921EA59-B983-493E-BD3A-05A2177F245A}">
      <text>
        <r>
          <rPr>
            <b/>
            <sz val="10"/>
            <color rgb="FF000000"/>
            <rFont val="Arial"/>
            <family val="34"/>
          </rPr>
          <t>Plan de Acción:</t>
        </r>
        <r>
          <rPr>
            <sz val="10"/>
            <color rgb="FF000000"/>
            <rFont val="Arial"/>
            <family val="34"/>
          </rPr>
          <t xml:space="preserve">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X9" authorId="0" shapeId="0" xr:uid="{0E2AAE77-E20E-431B-ABAF-B6B95584776E}">
      <text>
        <r>
          <rPr>
            <b/>
            <sz val="10"/>
            <color rgb="FF000000"/>
            <rFont val="Arial"/>
            <family val="34"/>
          </rPr>
          <t xml:space="preserve">Soporte:
</t>
        </r>
        <r>
          <rPr>
            <sz val="10"/>
            <color rgb="FF000000"/>
            <rFont val="Arial"/>
            <family val="34"/>
          </rPr>
          <t xml:space="preserve">
</t>
        </r>
        <r>
          <rPr>
            <sz val="10"/>
            <color rgb="FF000000"/>
            <rFont val="Arial"/>
            <family val="34"/>
          </rPr>
          <t xml:space="preserve">Indique los soportes o evidencias resultantes de la ejecución del plan de acción planteado.
</t>
        </r>
      </text>
    </comment>
    <comment ref="AY9" authorId="0" shapeId="0" xr:uid="{8476668A-5478-4964-BB3E-4A9D8C04E989}">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Z9" authorId="0" shapeId="0" xr:uid="{35C2485E-33B2-4913-9CF7-412E04156C71}">
      <text>
        <r>
          <rPr>
            <b/>
            <sz val="10"/>
            <color rgb="FF000000"/>
            <rFont val="Arial"/>
            <family val="34"/>
          </rPr>
          <t>Fecha Implementación:</t>
        </r>
        <r>
          <rPr>
            <sz val="10"/>
            <color rgb="FF000000"/>
            <rFont val="Arial"/>
            <family val="34"/>
          </rPr>
          <t xml:space="preserve">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BA9" authorId="0" shapeId="0" xr:uid="{518FFB4C-880B-4C43-9E1E-3336E1D853D3}">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BC9" authorId="0" shapeId="0" xr:uid="{5B40B879-5DC4-4DAA-8C76-0816F0D1D96E}">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W, X y Y, sobre el cual se realizará el seguimiento. Este campo no debe ser diligenciado ya que está pre determinado.</t>
        </r>
      </text>
    </comment>
    <comment ref="BD9" authorId="0" shapeId="0" xr:uid="{F0AC298B-05DD-466B-838E-19820F6C17C9}">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Y.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BE9" authorId="0" shapeId="0" xr:uid="{01E0E64B-237C-4EE1-89D5-E330D8E836B7}">
      <text>
        <r>
          <rPr>
            <b/>
            <sz val="10"/>
            <color rgb="FF000000"/>
            <rFont val="Arial"/>
            <family val="34"/>
          </rPr>
          <t>Seguimiento del Control:</t>
        </r>
        <r>
          <rPr>
            <sz val="10"/>
            <color rgb="FF000000"/>
            <rFont val="Arial"/>
            <family val="34"/>
          </rPr>
          <t xml:space="preserve">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BF9" authorId="0" shapeId="0" xr:uid="{F95B2550-13FE-43BB-830B-E990453B644D}">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BE.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G9" authorId="0" shapeId="0" xr:uid="{EB665AB5-F019-43D0-A993-DAF4C2B313DB}">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AV y AW, sobre el cual se realizará el seguimiento. Este campo no debe ser diligenciado ya que está pre determinado.
</t>
        </r>
      </text>
    </comment>
    <comment ref="BH9" authorId="0" shapeId="0" xr:uid="{B26BE596-F8DA-4FEC-8D95-110C5F33E791}">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AW.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I9" authorId="0" shapeId="0" xr:uid="{555FD5DB-6C1A-4ABB-98A2-2FA18440FEB5}">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J9" authorId="0" shapeId="0" xr:uid="{D5A99B80-06B9-475B-9198-E4B4FAB24AAE}">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BI.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K9" authorId="0" shapeId="0" xr:uid="{6EEE1920-9333-4DE2-AF85-58AD3E13EA4E}">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L9" authorId="0" shapeId="0" xr:uid="{FB9EA109-9E47-4DF2-B56E-98E26714EA03}">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M9" authorId="0" shapeId="0" xr:uid="{B2742054-A49B-4CC1-A8C2-143F0AF96A90}">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Q10" authorId="0" shapeId="0" xr:uid="{1D5CAF7D-4D9E-494B-BCF7-CBC1DA7D8A8E}">
      <text>
        <r>
          <rPr>
            <b/>
            <sz val="10"/>
            <color rgb="FF000000"/>
            <rFont val="Arial"/>
            <family val="34"/>
          </rPr>
          <t xml:space="preserve">Cuestionario Corrupción
</t>
        </r>
        <r>
          <rPr>
            <sz val="10"/>
            <color rgb="FF000000"/>
            <rFont val="Arial"/>
            <family val="34"/>
          </rPr>
          <t xml:space="preserve">
</t>
        </r>
        <r>
          <rPr>
            <sz val="10"/>
            <color rgb="FF000000"/>
            <rFont val="Arial"/>
            <family val="34"/>
          </rPr>
          <t xml:space="preserve">Dar click a la casilla Q de cada riesgo, para aplicar el cuestionario que contiene los criterios que determinan el impacto inherente de cada riesgo.
</t>
        </r>
        <r>
          <rPr>
            <sz val="10"/>
            <color rgb="FF000000"/>
            <rFont val="Tahoma"/>
            <family val="2"/>
          </rPr>
          <t xml:space="preserve">
</t>
        </r>
      </text>
    </comment>
    <comment ref="R10" authorId="0" shapeId="0" xr:uid="{03B4BE8F-AE20-4624-9823-6CE9C481A4D6}">
      <text>
        <r>
          <rPr>
            <b/>
            <sz val="10"/>
            <color rgb="FF000000"/>
            <rFont val="Arial"/>
            <family val="34"/>
          </rPr>
          <t xml:space="preserve">Respuestas Afirmativas: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campo corresponde a las respuestas afirmativas del cuestionario aplicado al dar click a la casilla Q de cada riesgo.
</t>
        </r>
      </text>
    </comment>
    <comment ref="AB10" authorId="0" shapeId="0" xr:uid="{ADAD3449-5E2F-49B8-8376-608FB88FB7FE}">
      <text>
        <r>
          <rPr>
            <b/>
            <sz val="10"/>
            <color rgb="FF000000"/>
            <rFont val="Arial"/>
            <family val="34"/>
          </rPr>
          <t xml:space="preserve">Asignación Responsable: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 xml:space="preserve">¿Existe un responsable asignado a la ejecución del control?
</t>
        </r>
        <r>
          <rPr>
            <sz val="10"/>
            <color rgb="FF000000"/>
            <rFont val="Arial"/>
            <family val="34"/>
          </rPr>
          <t xml:space="preserve">
</t>
        </r>
        <r>
          <rPr>
            <sz val="10"/>
            <color rgb="FF000000"/>
            <rFont val="Arial"/>
            <family val="34"/>
          </rPr>
          <t>Opciones de Respuesta: Asignado /No asignado</t>
        </r>
      </text>
    </comment>
    <comment ref="AC10" authorId="0" shapeId="0" xr:uid="{6231672F-B884-4166-8B84-744AF46D0EE6}">
      <text>
        <r>
          <rPr>
            <b/>
            <sz val="10"/>
            <color rgb="FF000000"/>
            <rFont val="Arial"/>
            <family val="34"/>
          </rPr>
          <t xml:space="preserve">Autoridad y Segregación de Funciones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¿El responsable tiene la autoridad y adecuada segregación de funciones en la ejecución del control?</t>
        </r>
        <r>
          <rPr>
            <sz val="10"/>
            <color rgb="FF000000"/>
            <rFont val="Arial"/>
            <family val="34"/>
          </rPr>
          <t xml:space="preserve"> 
</t>
        </r>
        <r>
          <rPr>
            <sz val="10"/>
            <color rgb="FF000000"/>
            <rFont val="Arial"/>
            <family val="34"/>
          </rPr>
          <t xml:space="preserve">
</t>
        </r>
        <r>
          <rPr>
            <sz val="10"/>
            <color rgb="FF000000"/>
            <rFont val="Arial"/>
            <family val="34"/>
          </rPr>
          <t xml:space="preserve">Opciones de Respuesta: Adecuado /Inadecuado
</t>
        </r>
      </text>
    </comment>
    <comment ref="AD10" authorId="0" shapeId="0" xr:uid="{4CA60B1D-60C9-47E7-9EE5-409EC488BA12}">
      <text>
        <r>
          <rPr>
            <b/>
            <sz val="10"/>
            <color rgb="FF000000"/>
            <rFont val="Arial"/>
            <family val="34"/>
          </rPr>
          <t xml:space="preserve">Periodicidad del Control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 oportunidad en que se ejecuta el control ayuda a prevenir la mitigación del riesgo o a detectar la materialización del riesgo de manera oportuna?</t>
        </r>
        <r>
          <rPr>
            <sz val="10"/>
            <color rgb="FF000000"/>
            <rFont val="Arial"/>
            <family val="34"/>
          </rPr>
          <t xml:space="preserve">
</t>
        </r>
        <r>
          <rPr>
            <sz val="10"/>
            <color rgb="FF000000"/>
            <rFont val="Arial"/>
            <family val="34"/>
          </rPr>
          <t xml:space="preserve">
</t>
        </r>
        <r>
          <rPr>
            <sz val="10"/>
            <color rgb="FF000000"/>
            <rFont val="Arial"/>
            <family val="34"/>
          </rPr>
          <t>Opciones de Respuesta: Oportuna/ Inoportuna</t>
        </r>
      </text>
    </comment>
    <comment ref="AE10" authorId="0" shapeId="0" xr:uid="{0DF527F4-B70E-4017-890A-04C770379427}">
      <text>
        <r>
          <rPr>
            <b/>
            <sz val="10"/>
            <color rgb="FF000000"/>
            <rFont val="Arial"/>
            <family val="34"/>
          </rPr>
          <t xml:space="preserve">Propósito Control: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¿Las actividades que se desarrollan en el control realmente buscan por si sola prevenir o detectar las causas que pueden dar origen al riesgo, ejemplo Verificar, Validar Cotejar, Comparar, Revisar, etc.?</t>
        </r>
        <r>
          <rPr>
            <sz val="10"/>
            <color rgb="FF000000"/>
            <rFont val="Arial"/>
            <family val="34"/>
          </rPr>
          <t xml:space="preserve"> 
</t>
        </r>
        <r>
          <rPr>
            <sz val="10"/>
            <color rgb="FF000000"/>
            <rFont val="Arial"/>
            <family val="34"/>
          </rPr>
          <t xml:space="preserve">
</t>
        </r>
        <r>
          <rPr>
            <sz val="10"/>
            <color rgb="FF000000"/>
            <rFont val="Arial"/>
            <family val="34"/>
          </rPr>
          <t>Opciones de Respuesta: Prevenir/ Detectar /No es un control</t>
        </r>
      </text>
    </comment>
    <comment ref="AF10" authorId="0" shapeId="0" xr:uid="{50EE13BA-F438-4F64-BB2E-8BF80C8FBDE6}">
      <text>
        <r>
          <rPr>
            <b/>
            <sz val="10"/>
            <color rgb="FF000000"/>
            <rFont val="Arial"/>
            <family val="34"/>
          </rPr>
          <t xml:space="preserve">Fuente de Información: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 fuente de información que se utiliza en el desarrollo del control es información confiable que permita mitigar el riesgo?.
</t>
        </r>
        <r>
          <rPr>
            <sz val="10"/>
            <color rgb="FF000000"/>
            <rFont val="Arial"/>
            <family val="34"/>
          </rPr>
          <t xml:space="preserve">
</t>
        </r>
        <r>
          <rPr>
            <sz val="10"/>
            <color rgb="FF000000"/>
            <rFont val="Arial"/>
            <family val="34"/>
          </rPr>
          <t xml:space="preserve">Opciones de Respuesta: Confiable/No Confiable
</t>
        </r>
      </text>
    </comment>
    <comment ref="AG10" authorId="0" shapeId="0" xr:uid="{39C526CE-D7B8-47E0-AC77-C0DE1F350D30}">
      <text>
        <r>
          <rPr>
            <b/>
            <sz val="10"/>
            <color rgb="FF000000"/>
            <rFont val="Arial"/>
            <family val="34"/>
          </rPr>
          <t xml:space="preserve">Investigación y Resolución de Observaciones y Desviaciones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¿Las observaciones, desviaciones o diferencias identificadas como resultados de la ejecución del control son investigadas y resueltas de manera oportuna?
</t>
        </r>
        <r>
          <rPr>
            <sz val="10"/>
            <color rgb="FF000000"/>
            <rFont val="Arial"/>
            <family val="34"/>
          </rPr>
          <t xml:space="preserve">
</t>
        </r>
        <r>
          <rPr>
            <sz val="10"/>
            <color rgb="FF000000"/>
            <rFont val="Arial"/>
            <family val="34"/>
          </rPr>
          <t xml:space="preserve">Opciones de Respuesta: Oportuna/ Inoportuna
</t>
        </r>
      </text>
    </comment>
    <comment ref="AH10" authorId="0" shapeId="0" xr:uid="{4A74A462-C909-486B-83D2-467B52338A75}">
      <text>
        <r>
          <rPr>
            <b/>
            <sz val="10"/>
            <color rgb="FF000000"/>
            <rFont val="Arial"/>
            <family val="34"/>
          </rPr>
          <t xml:space="preserve">Evidencia Ejecución del Control
</t>
        </r>
        <r>
          <rPr>
            <b/>
            <sz val="10"/>
            <color rgb="FF000000"/>
            <rFont val="Arial"/>
            <family val="34"/>
          </rPr>
          <t xml:space="preserv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¿Se deja evidencia o rastro de la ejecución del control, que permita a cualquier tercero con la evidencia, llegar a la misma conclusión?.
</t>
        </r>
        <r>
          <rPr>
            <sz val="10"/>
            <color rgb="FF000000"/>
            <rFont val="Arial"/>
            <family val="34"/>
          </rPr>
          <t xml:space="preserve">
</t>
        </r>
        <r>
          <rPr>
            <sz val="10"/>
            <color rgb="FF000000"/>
            <rFont val="Arial"/>
            <family val="34"/>
          </rPr>
          <t xml:space="preserve">Opciones de Respuesta: Completa / Incompleta / No existe
</t>
        </r>
      </text>
    </comment>
    <comment ref="AI10" authorId="0" shapeId="0" xr:uid="{1C6E261A-9FA0-4B07-A615-CA33BDF7E0AB}">
      <text>
        <r>
          <rPr>
            <b/>
            <sz val="10"/>
            <color rgb="FF000000"/>
            <rFont val="Arial"/>
            <family val="34"/>
          </rPr>
          <t xml:space="preserve">Calificación:
</t>
        </r>
        <r>
          <rPr>
            <b/>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del diseño del control se asigna conforme al peso de cada criterio de evaluación de acuerdo con la información de la pestaña Tabla_Controles (Tabla Evaluación Diseño de Control) </t>
        </r>
      </text>
    </comment>
    <comment ref="AJ10" authorId="0" shapeId="0" xr:uid="{F8934465-9B91-4694-90B1-518EEBC9F932}">
      <text>
        <r>
          <rPr>
            <b/>
            <sz val="10"/>
            <color rgb="FF000000"/>
            <rFont val="Arial"/>
            <family val="34"/>
          </rPr>
          <t>Diseño del Control:</t>
        </r>
        <r>
          <rPr>
            <sz val="10"/>
            <color rgb="FF000000"/>
            <rFont val="Arial"/>
            <family val="34"/>
          </rPr>
          <t xml:space="preserve">
</t>
        </r>
        <r>
          <rPr>
            <sz val="10"/>
            <color rgb="FF000000"/>
            <rFont val="Arial"/>
            <family val="34"/>
          </rPr>
          <t xml:space="preserve">
</t>
        </r>
        <r>
          <rPr>
            <sz val="10"/>
            <color rgb="FF000000"/>
            <rFont val="Arial"/>
            <family val="34"/>
          </rPr>
          <t xml:space="preserve">Este campo es automático conforme a la calificación cuantitativa de la evaluación del diseño del control (Columna AI). Por esta razón este campo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Un control se considera con diseño </t>
        </r>
        <r>
          <rPr>
            <b/>
            <sz val="10"/>
            <color rgb="FF000000"/>
            <rFont val="Arial"/>
            <family val="34"/>
          </rPr>
          <t xml:space="preserve">Fuerte </t>
        </r>
        <r>
          <rPr>
            <sz val="10"/>
            <color rgb="FF000000"/>
            <rFont val="Arial"/>
            <family val="34"/>
          </rPr>
          <t xml:space="preserve">cuando obtiene calificaciones entre 96 y 100 
</t>
        </r>
        <r>
          <rPr>
            <sz val="10"/>
            <color rgb="FF000000"/>
            <rFont val="Arial"/>
            <family val="34"/>
          </rPr>
          <t xml:space="preserve">
</t>
        </r>
        <r>
          <rPr>
            <b/>
            <sz val="10"/>
            <color rgb="FF000000"/>
            <rFont val="Arial"/>
            <family val="34"/>
          </rPr>
          <t xml:space="preserve">Nota 2: </t>
        </r>
        <r>
          <rPr>
            <sz val="10"/>
            <color rgb="FF000000"/>
            <rFont val="Arial"/>
            <family val="34"/>
          </rPr>
          <t xml:space="preserve">Un control se considera con diseño </t>
        </r>
        <r>
          <rPr>
            <b/>
            <sz val="10"/>
            <color rgb="FF000000"/>
            <rFont val="Arial"/>
            <family val="34"/>
          </rPr>
          <t xml:space="preserve">Moderado </t>
        </r>
        <r>
          <rPr>
            <sz val="10"/>
            <color rgb="FF000000"/>
            <rFont val="Arial"/>
            <family val="34"/>
          </rPr>
          <t xml:space="preserve">cuando obtiene calificaciones entre 86 y 95
</t>
        </r>
        <r>
          <rPr>
            <sz val="10"/>
            <color rgb="FF000000"/>
            <rFont val="Arial"/>
            <family val="34"/>
          </rPr>
          <t xml:space="preserve">
</t>
        </r>
        <r>
          <rPr>
            <b/>
            <sz val="10"/>
            <color rgb="FF000000"/>
            <rFont val="Arial"/>
            <family val="34"/>
          </rPr>
          <t xml:space="preserve">Nota 3: </t>
        </r>
        <r>
          <rPr>
            <sz val="10"/>
            <color rgb="FF000000"/>
            <rFont val="Arial"/>
            <family val="34"/>
          </rPr>
          <t xml:space="preserve">Un control se considera con diseño </t>
        </r>
        <r>
          <rPr>
            <b/>
            <sz val="10"/>
            <color rgb="FF000000"/>
            <rFont val="Arial"/>
            <family val="34"/>
          </rPr>
          <t xml:space="preserve">Débil </t>
        </r>
        <r>
          <rPr>
            <sz val="10"/>
            <color rgb="FF000000"/>
            <rFont val="Arial"/>
            <family val="34"/>
          </rPr>
          <t>cuando obtiene calificaciones entre 0 y 85</t>
        </r>
      </text>
    </comment>
    <comment ref="AL10" authorId="0" shapeId="0" xr:uid="{2B05EFDA-4681-464D-9470-53D51ABA556B}">
      <text>
        <r>
          <rPr>
            <b/>
            <sz val="10"/>
            <color rgb="FF000000"/>
            <rFont val="Arial"/>
            <family val="34"/>
          </rPr>
          <t xml:space="preserve">Solidez Individual del Control:
</t>
        </r>
        <r>
          <rPr>
            <sz val="10"/>
            <color rgb="FF000000"/>
            <rFont val="Arial"/>
            <family val="34"/>
          </rPr>
          <t xml:space="preserve">
</t>
        </r>
        <r>
          <rPr>
            <sz val="10"/>
            <color rgb="FF000000"/>
            <rFont val="Arial"/>
            <family val="34"/>
          </rPr>
          <t xml:space="preserve">Este campo es automático con base en la calificación obtenida de la evaluación del diseño y ejecución de cada control, por lo que no debe ser modificado.
</t>
        </r>
        <r>
          <rPr>
            <sz val="10"/>
            <color rgb="FF000000"/>
            <rFont val="Arial"/>
            <family val="34"/>
          </rPr>
          <t xml:space="preserve">
</t>
        </r>
        <r>
          <rPr>
            <b/>
            <sz val="10"/>
            <color rgb="FF000000"/>
            <rFont val="Arial"/>
            <family val="34"/>
          </rPr>
          <t xml:space="preserve">Nota 1: </t>
        </r>
        <r>
          <rPr>
            <sz val="10"/>
            <color rgb="FF000000"/>
            <rFont val="Arial"/>
            <family val="34"/>
          </rPr>
          <t xml:space="preserve">En la evaluación del diseño y ejecución de los controles, las dos variables son importantes y significativas en el tratamiento de los riesgos y sus causas, por lo que siempre la calificación de la solidez de cada control, asumirá la calificación del diseño o ejecución con menor calificación entre fuerte, moderado y débil.
</t>
        </r>
        <r>
          <rPr>
            <sz val="10"/>
            <color rgb="FF000000"/>
            <rFont val="Arial"/>
            <family val="34"/>
          </rPr>
          <t xml:space="preserve">
</t>
        </r>
        <r>
          <rPr>
            <b/>
            <sz val="10"/>
            <color rgb="FF000000"/>
            <rFont val="Arial"/>
            <family val="34"/>
          </rPr>
          <t xml:space="preserve">Nota 2: </t>
        </r>
        <r>
          <rPr>
            <sz val="10"/>
            <color rgb="FF000000"/>
            <rFont val="Arial"/>
            <family val="34"/>
          </rPr>
          <t xml:space="preserve">Las combinaciones para establecer la solidez individual de cada control se pueden visualizar en la pestaña Tabla_Controles, en el capítulo de Solidez Individual de Controles, en caso de requerir mayor detalle. </t>
        </r>
      </text>
    </comment>
    <comment ref="AM10" authorId="0" shapeId="0" xr:uid="{2453D0FF-55EB-484F-BA2B-FF6F56EA047A}">
      <text>
        <r>
          <rPr>
            <b/>
            <sz val="10"/>
            <color rgb="FF000000"/>
            <rFont val="Arial"/>
            <family val="34"/>
          </rPr>
          <t xml:space="preserve">Puntaje Solidez Individual del Control:
</t>
        </r>
        <r>
          <rPr>
            <b/>
            <sz val="10"/>
            <color rgb="FF000000"/>
            <rFont val="Arial"/>
            <family val="34"/>
          </rPr>
          <t xml:space="preserve">
</t>
        </r>
        <r>
          <rPr>
            <sz val="10"/>
            <color rgb="FF000000"/>
            <rFont val="Arial"/>
            <family val="34"/>
          </rPr>
          <t xml:space="preserve">Dato automático conforme el dato automático de la Columna AL. Por favor no diligenciar.
</t>
        </r>
        <r>
          <rPr>
            <sz val="10"/>
            <color rgb="FF000000"/>
            <rFont val="Arial"/>
            <family val="34"/>
          </rPr>
          <t xml:space="preserve">
</t>
        </r>
        <r>
          <rPr>
            <sz val="10"/>
            <color rgb="FF000000"/>
            <rFont val="Arial"/>
            <family val="34"/>
          </rPr>
          <t xml:space="preserve">Nota 1: Los puntajes posibles por asignación son:
</t>
        </r>
        <r>
          <rPr>
            <b/>
            <sz val="10"/>
            <color rgb="FF000000"/>
            <rFont val="Arial"/>
            <family val="34"/>
          </rPr>
          <t xml:space="preserve">* Fuerte: </t>
        </r>
        <r>
          <rPr>
            <sz val="10"/>
            <color rgb="FF000000"/>
            <rFont val="Arial"/>
            <family val="34"/>
          </rPr>
          <t xml:space="preserve">100
</t>
        </r>
        <r>
          <rPr>
            <b/>
            <sz val="10"/>
            <color rgb="FF000000"/>
            <rFont val="Arial"/>
            <family val="34"/>
          </rPr>
          <t xml:space="preserve">* Moderado: </t>
        </r>
        <r>
          <rPr>
            <sz val="10"/>
            <color rgb="FF000000"/>
            <rFont val="Arial"/>
            <family val="34"/>
          </rPr>
          <t xml:space="preserve">50
</t>
        </r>
        <r>
          <rPr>
            <b/>
            <sz val="10"/>
            <color rgb="FF000000"/>
            <rFont val="Arial"/>
            <family val="34"/>
          </rPr>
          <t xml:space="preserve">* Débil: </t>
        </r>
        <r>
          <rPr>
            <sz val="10"/>
            <color rgb="FF000000"/>
            <rFont val="Arial"/>
            <family val="34"/>
          </rPr>
          <t>0</t>
        </r>
      </text>
    </comment>
    <comment ref="AN10" authorId="0" shapeId="0" xr:uid="{FB52BC44-315C-4A4D-AB32-93EDE289D85D}">
      <text>
        <r>
          <rPr>
            <b/>
            <sz val="10"/>
            <color rgb="FF000000"/>
            <rFont val="Arial"/>
            <family val="34"/>
          </rPr>
          <t xml:space="preserve">Puntaje Solidez Conjunta de Controles:
</t>
        </r>
        <r>
          <rPr>
            <sz val="10"/>
            <color rgb="FF000000"/>
            <rFont val="Arial"/>
            <family val="34"/>
          </rPr>
          <t xml:space="preserve">
</t>
        </r>
        <r>
          <rPr>
            <sz val="10"/>
            <color rgb="FF000000"/>
            <rFont val="Arial"/>
            <family val="34"/>
          </rPr>
          <t>Este campo es automático de acuerdo con el promedio aritmético simple de los controles por cada riesgo. Por esta razón este campo no debe ser modificado.</t>
        </r>
      </text>
    </comment>
    <comment ref="AO10" authorId="0" shapeId="0" xr:uid="{EC0D7B01-4FAD-4975-92DC-8162A857B49F}">
      <text>
        <r>
          <rPr>
            <b/>
            <sz val="10"/>
            <color rgb="FF000000"/>
            <rFont val="Arial"/>
            <family val="34"/>
          </rPr>
          <t xml:space="preserve">Solidez Conjunta de Controles:
</t>
        </r>
        <r>
          <rPr>
            <sz val="10"/>
            <color rgb="FF000000"/>
            <rFont val="Arial"/>
            <family val="34"/>
          </rPr>
          <t xml:space="preserve">
</t>
        </r>
        <r>
          <rPr>
            <sz val="10"/>
            <color rgb="FF000000"/>
            <rFont val="Arial"/>
            <family val="34"/>
          </rPr>
          <t xml:space="preserve">Este campo es automático de acuerdo con el puntaje de la solidez conjunta de controles (Columna AN), por lo que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solidez conjunta de controles se considera </t>
        </r>
        <r>
          <rPr>
            <b/>
            <sz val="10"/>
            <color rgb="FF000000"/>
            <rFont val="Arial"/>
            <family val="34"/>
          </rPr>
          <t xml:space="preserve">Fuerte </t>
        </r>
        <r>
          <rPr>
            <sz val="10"/>
            <color rgb="FF000000"/>
            <rFont val="Arial"/>
            <family val="34"/>
          </rPr>
          <t xml:space="preserve">cuando el promedio de la solidez individual de cada control al sumarlos y ponderarlos es igual a 100.
</t>
        </r>
        <r>
          <rPr>
            <sz val="10"/>
            <color rgb="FF000000"/>
            <rFont val="Arial"/>
            <family val="34"/>
          </rPr>
          <t xml:space="preserve"> 
</t>
        </r>
        <r>
          <rPr>
            <b/>
            <sz val="10"/>
            <color rgb="FF000000"/>
            <rFont val="Arial"/>
            <family val="34"/>
          </rPr>
          <t xml:space="preserve">Nota 2: </t>
        </r>
        <r>
          <rPr>
            <sz val="10"/>
            <color rgb="FF000000"/>
            <rFont val="Arial"/>
            <family val="34"/>
          </rPr>
          <t xml:space="preserve">La solidez conjunta de controles se considera </t>
        </r>
        <r>
          <rPr>
            <b/>
            <sz val="10"/>
            <color rgb="FF000000"/>
            <rFont val="Arial"/>
            <family val="34"/>
          </rPr>
          <t xml:space="preserve">Moderado </t>
        </r>
        <r>
          <rPr>
            <sz val="10"/>
            <color rgb="FF000000"/>
            <rFont val="Arial"/>
            <family val="34"/>
          </rPr>
          <t xml:space="preserve">cuando el promedio de la solidez individual de cada control al sumarlos y ponderarlos está entre 50 y 99
</t>
        </r>
        <r>
          <rPr>
            <sz val="10"/>
            <color rgb="FF000000"/>
            <rFont val="Arial"/>
            <family val="34"/>
          </rPr>
          <t xml:space="preserve"> 
</t>
        </r>
        <r>
          <rPr>
            <b/>
            <sz val="10"/>
            <color rgb="FF000000"/>
            <rFont val="Arial"/>
            <family val="34"/>
          </rPr>
          <t xml:space="preserve">Nota 3: </t>
        </r>
        <r>
          <rPr>
            <sz val="10"/>
            <color rgb="FF000000"/>
            <rFont val="Arial"/>
            <family val="34"/>
          </rPr>
          <t xml:space="preserve">La solidez conjunta de controles se considera </t>
        </r>
        <r>
          <rPr>
            <b/>
            <sz val="10"/>
            <color rgb="FF000000"/>
            <rFont val="Arial"/>
            <family val="34"/>
          </rPr>
          <t xml:space="preserve">Débil </t>
        </r>
        <r>
          <rPr>
            <sz val="10"/>
            <color rgb="FF000000"/>
            <rFont val="Arial"/>
            <family val="34"/>
          </rPr>
          <t xml:space="preserve">cuando el promedio de la solidez individual de cada control al sumarlos y ponderarlos es menor a 50.
</t>
        </r>
      </text>
    </comment>
  </commentList>
</comments>
</file>

<file path=xl/sharedStrings.xml><?xml version="1.0" encoding="utf-8"?>
<sst xmlns="http://schemas.openxmlformats.org/spreadsheetml/2006/main" count="2705" uniqueCount="662">
  <si>
    <t>FORMATO MATRIZ DE RIESGOS DE CORRUPCIÓN
PROCESO GOBIERNO Y GESTIÓN DE LA ESTRATEGIA
MACROPROCESO DIRECCIONAMIENTO ESTRATÉGICO</t>
  </si>
  <si>
    <r>
      <rPr>
        <b/>
        <sz val="12"/>
        <color theme="1"/>
        <rFont val="Arial"/>
        <family val="2"/>
      </rPr>
      <t xml:space="preserve">Código: </t>
    </r>
    <r>
      <rPr>
        <sz val="12"/>
        <color theme="1"/>
        <rFont val="Arial"/>
        <family val="2"/>
      </rPr>
      <t xml:space="preserve">F-DE2-274
</t>
    </r>
    <r>
      <rPr>
        <b/>
        <sz val="12"/>
        <color theme="1"/>
        <rFont val="Arial"/>
        <family val="2"/>
      </rPr>
      <t>Versión No.:</t>
    </r>
    <r>
      <rPr>
        <sz val="12"/>
        <color theme="1"/>
        <rFont val="Arial"/>
        <family val="2"/>
      </rPr>
      <t xml:space="preserve"> 04
</t>
    </r>
    <r>
      <rPr>
        <b/>
        <sz val="12"/>
        <color theme="1"/>
        <rFont val="Arial"/>
        <family val="2"/>
      </rPr>
      <t>Vigencia desde:</t>
    </r>
    <r>
      <rPr>
        <sz val="12"/>
        <color theme="1"/>
        <rFont val="Arial"/>
        <family val="2"/>
      </rPr>
      <t xml:space="preserve">
11 – 04- 2023</t>
    </r>
  </si>
  <si>
    <r>
      <t xml:space="preserve">MATRIZ DE RIESGOS DE CORRUPCIÓN 2023
</t>
    </r>
    <r>
      <rPr>
        <b/>
        <sz val="12"/>
        <color theme="0"/>
        <rFont val="Arial"/>
        <family val="2"/>
      </rPr>
      <t>SOCIEDAD DE ACTIVOS ESPECIALES S.A.S.</t>
    </r>
  </si>
  <si>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</si>
  <si>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</si>
  <si>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</si>
  <si>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</si>
  <si>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</si>
  <si>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</si>
  <si>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</si>
  <si>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</si>
  <si>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</si>
  <si>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</si>
  <si>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</si>
  <si>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</si>
  <si>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</si>
  <si>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</si>
  <si>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</si>
  <si>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</si>
  <si>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</si>
  <si>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</si>
  <si>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</si>
  <si>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</si>
  <si>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</si>
  <si>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</si>
  <si>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</si>
  <si>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</si>
  <si>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Objetivo Proceso</t>
  </si>
  <si>
    <t>Producto/ Servicio</t>
  </si>
  <si>
    <t>Descripción del Riesgo</t>
  </si>
  <si>
    <t>Hecho de Corrupción</t>
  </si>
  <si>
    <t>Cod. Causa</t>
  </si>
  <si>
    <t>Causas Asociadas</t>
  </si>
  <si>
    <t>Consecuencias</t>
  </si>
  <si>
    <t>Criterio para determinar probabilidad</t>
  </si>
  <si>
    <t>Valor Probabilidad Inherente</t>
  </si>
  <si>
    <t>Cuestionario Corrupción</t>
  </si>
  <si>
    <t>Criterio para determinar impacto</t>
  </si>
  <si>
    <t>Impacto 
Inherente</t>
  </si>
  <si>
    <t>Valor Impacto Inherente</t>
  </si>
  <si>
    <t>Zona de Riesgo Inherente</t>
  </si>
  <si>
    <t>No. Control</t>
  </si>
  <si>
    <t>Control</t>
  </si>
  <si>
    <t>Descripción del Control</t>
  </si>
  <si>
    <t>Procedimiento donde se ejecuta el control</t>
  </si>
  <si>
    <t>Área que ejecuta el Control</t>
  </si>
  <si>
    <t>Evaluación Diseño de Controles</t>
  </si>
  <si>
    <t>Evaluación 
Ejecución del Control</t>
  </si>
  <si>
    <t>Solidez Controles</t>
  </si>
  <si>
    <t>¿Los controles ayudan a disminuir la probabilidad?</t>
  </si>
  <si>
    <t>Valor Probabilidad Residual</t>
  </si>
  <si>
    <t>Probabilidad Residual</t>
  </si>
  <si>
    <t xml:space="preserve">Impacto Residual </t>
  </si>
  <si>
    <t>Zona de Riesgo Final</t>
  </si>
  <si>
    <t>Tratamiento</t>
  </si>
  <si>
    <t>No.  Tratamiento</t>
  </si>
  <si>
    <t>Plan de Acción</t>
  </si>
  <si>
    <t>Soporte</t>
  </si>
  <si>
    <t>Responsable</t>
  </si>
  <si>
    <t>Fecha Implementación</t>
  </si>
  <si>
    <t>Fecha Seguimiento</t>
  </si>
  <si>
    <t>Estado</t>
  </si>
  <si>
    <t>Seguimiento</t>
  </si>
  <si>
    <t>Evidencia</t>
  </si>
  <si>
    <t>No. Tratamiento</t>
  </si>
  <si>
    <t>Categoría Riesgo</t>
  </si>
  <si>
    <t>Aplicación Cuestionario</t>
  </si>
  <si>
    <t>Respuestas Afirmativas</t>
  </si>
  <si>
    <t>Asignación Responsable</t>
  </si>
  <si>
    <t>Autoridad y Segregación de Funciones</t>
  </si>
  <si>
    <t>Periodicidad Control</t>
  </si>
  <si>
    <t>Propósito Control</t>
  </si>
  <si>
    <t>Fuente de Información</t>
  </si>
  <si>
    <t>Investigación y Resolución de Observaciones y Desviaciones</t>
  </si>
  <si>
    <t>Evidencia Ejecución Control</t>
  </si>
  <si>
    <t>Calificación</t>
  </si>
  <si>
    <t>Diseño del Control</t>
  </si>
  <si>
    <t>Solidez Individual
del Control</t>
  </si>
  <si>
    <t>Puntaje Solidez Individual del Control</t>
  </si>
  <si>
    <t>Puntaje Solidez conjunta de Controles</t>
  </si>
  <si>
    <t>Solidez conjunta de Controles</t>
  </si>
  <si>
    <t>Corrupción</t>
  </si>
  <si>
    <t>Fraude interno</t>
  </si>
  <si>
    <t>Gestión_Talento_Humano</t>
  </si>
  <si>
    <t>Administración del talento humano</t>
  </si>
  <si>
    <t>Proveer el Talento Humano necesario para la ejecución de los procesos, administrarlo durante su vinculación y gestionar su desempeño y desarrollo</t>
  </si>
  <si>
    <t>Servicio profesional de colaboradores SAE</t>
  </si>
  <si>
    <t>dar un tratamiento especial o preferencial utilizando indebidamente influencias personales  o poder derivadas del ejercicio del cargo, de las funciones asignadas o conocimiento de asuntos propios de la entidad.</t>
  </si>
  <si>
    <t>CA_1</t>
  </si>
  <si>
    <t>Las funciones definidas para los colaboradores pueden encuentrarse mal  delimitadas en el perfil del cargo de acuerdo con su nivel de autoridad o responsabilidad</t>
  </si>
  <si>
    <t>1) Pérdida de imagen reputacional y credibilidad institucional
2) Implicaciones a nivel penal, disciplinario, fiscal o sancionatorio
3) Demandas de la ciudadanía</t>
  </si>
  <si>
    <t xml:space="preserve">   El evento podrá ocurrir en algún momento</t>
  </si>
  <si>
    <t>De doce (12) a diecinueve (19) respuestas afirmativas. Genera consecuencias desastrosas para la entidad</t>
  </si>
  <si>
    <t>C1</t>
  </si>
  <si>
    <t>Creación de Perfiles de Cargo con el cumplimiento de requisitos exigibles</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</si>
  <si>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</si>
  <si>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NA</t>
  </si>
  <si>
    <t>G. Talento Humano</t>
  </si>
  <si>
    <t>Asignado</t>
  </si>
  <si>
    <t>Adecuado</t>
  </si>
  <si>
    <t>Oportuna</t>
  </si>
  <si>
    <t>Prevenir</t>
  </si>
  <si>
    <t>Confiable</t>
  </si>
  <si>
    <t>Completa</t>
  </si>
  <si>
    <t>Fuerte</t>
  </si>
  <si>
    <t>Directamente</t>
  </si>
  <si>
    <t>Reducir (Mitigar)</t>
  </si>
  <si>
    <t>T1</t>
  </si>
  <si>
    <t>Documentar el manual de funciones institucional con la actualización de los descriptivos de los perfiles de cargo</t>
  </si>
  <si>
    <t>Manual de Funciones</t>
  </si>
  <si>
    <t>15/04/2023
15/07/2023
15/10/2023
31/12/2023</t>
  </si>
  <si>
    <t xml:space="preserve">1) Informar riesgo de corrupción detectado a la Oficina Asesora de Planeación, con el diseño del plan de tratamiento 
2) Informar evento presentado a la Gerencia de Talento Humano
3) La Gerencia de Talento Humano realiza el proceso de investigación disciplinario
4) La Oficina Asesora de Planeación informa a Comité Directivo y de Control Interno posibles materializaciones de riesgos de Corrupción
5) Informar eventos presentados a entes de control con base en resultados de investigación disciplinaria
6) Implementar el plan de tratamiento de mitigación de riesgos diseñado para el evento presentado
</t>
  </si>
  <si>
    <t>En Curso</t>
  </si>
  <si>
    <r>
      <rPr>
        <b/>
        <sz val="11"/>
        <color theme="1"/>
        <rFont val="Arial Narrow"/>
        <family val="2"/>
      </rPr>
      <t>G. Talento Humano</t>
    </r>
    <r>
      <rPr>
        <sz val="11"/>
        <color theme="1"/>
        <rFont val="Arial Narrow"/>
        <family val="2"/>
      </rPr>
      <t>: Se tiene el perfil de los cargos para realizar los procesos de selección.</t>
    </r>
  </si>
  <si>
    <r>
      <rPr>
        <b/>
        <sz val="11"/>
        <color theme="1"/>
        <rFont val="Arial Narrow"/>
        <family val="2"/>
      </rPr>
      <t>G. Talento Humano</t>
    </r>
    <r>
      <rPr>
        <sz val="11"/>
        <color theme="1"/>
        <rFont val="Arial Narrow"/>
        <family val="2"/>
      </rPr>
      <t>: Perfil y descriptivo de cargo.</t>
    </r>
  </si>
  <si>
    <r>
      <rPr>
        <b/>
        <sz val="11"/>
        <color theme="1"/>
        <rFont val="Arial Narrow"/>
        <family val="2"/>
      </rPr>
      <t>G. Talento Humano</t>
    </r>
    <r>
      <rPr>
        <sz val="11"/>
        <color theme="1"/>
        <rFont val="Arial Narrow"/>
        <family val="2"/>
      </rPr>
      <t>: Se requiere actualización de las funciones a los lideres de proceso</t>
    </r>
  </si>
  <si>
    <r>
      <rPr>
        <b/>
        <sz val="11"/>
        <color theme="1"/>
        <rFont val="Arial Narrow"/>
        <family val="2"/>
      </rPr>
      <t>G. Talento Humano</t>
    </r>
    <r>
      <rPr>
        <sz val="11"/>
        <color theme="1"/>
        <rFont val="Arial Narrow"/>
        <family val="2"/>
      </rPr>
      <t>: Comunicación de Funciones</t>
    </r>
  </si>
  <si>
    <t>Sin Materialización</t>
  </si>
  <si>
    <r>
      <rPr>
        <b/>
        <sz val="11"/>
        <color theme="1"/>
        <rFont val="Arial Narrow"/>
        <family val="2"/>
      </rPr>
      <t>G. Talento Humano:</t>
    </r>
    <r>
      <rPr>
        <sz val="11"/>
        <color theme="1"/>
        <rFont val="Arial Narrow"/>
        <family val="2"/>
      </rPr>
      <t xml:space="preserve"> No se presentaron casos de materialización. </t>
    </r>
  </si>
  <si>
    <r>
      <rPr>
        <b/>
        <sz val="11"/>
        <color theme="1"/>
        <rFont val="Arial Narrow"/>
        <family val="2"/>
      </rPr>
      <t>G. Talento Humano:</t>
    </r>
    <r>
      <rPr>
        <sz val="11"/>
        <color theme="1"/>
        <rFont val="Arial Narrow"/>
        <family val="2"/>
      </rPr>
      <t xml:space="preserve"> N/A</t>
    </r>
  </si>
  <si>
    <t>CA_2</t>
  </si>
  <si>
    <t>No contar con procedimientos actualizados con la desagregación de los niveles de responsabilidad y autoridad para ejecutar las actividades</t>
  </si>
  <si>
    <t>C2</t>
  </si>
  <si>
    <t>Actualización de niveles de responsabilidad y autoridad de procesos</t>
  </si>
  <si>
    <t>El profesional delegado de la Oficina Asesora de Planeación deberá verificar que los procedimientos que sean actualizados en la arquitectura de SAE, cuenten con los niveles de responsabilidad y autoridad requeridos, limitando el alcance de las actividades que ejercen los colaboradores de SAE en la ejecución de los procesos. En caso de requerir alguna actualización documental, el lider del cada proceso deberá solicitar el acompañamiento metodológico de la Oficina Asesora de Planeación para iniciar el proceso de creación, modificación o eliminación de documentos.</t>
  </si>
  <si>
    <t>O. Asesora de Planeación</t>
  </si>
  <si>
    <t>Inoportuna</t>
  </si>
  <si>
    <t>Moderado</t>
  </si>
  <si>
    <t>T2</t>
  </si>
  <si>
    <t>Realizar las actualizaciones documentales de los procesos de la arquitectura de SAE, cuando sea requerido, para limitar el alcance de las actividades que ejercen los colaboradores de SAE en la ejecución de los procesos</t>
  </si>
  <si>
    <t>Solicitudes de actualización documental
Documentos actualizados</t>
  </si>
  <si>
    <t>Todos los meses</t>
  </si>
  <si>
    <r>
      <t xml:space="preserve">O. Asesora de Planeación: </t>
    </r>
    <r>
      <rPr>
        <sz val="11"/>
        <color theme="1"/>
        <rFont val="Arial Narrow"/>
        <family val="2"/>
      </rPr>
      <t>la OAP ha realizado las actualizaciones documentales solicitadas de acuerdo con los lineamientos técnicos y metodológicos exigibles.</t>
    </r>
  </si>
  <si>
    <r>
      <t xml:space="preserve">O. Asesora de Planeación: </t>
    </r>
    <r>
      <rPr>
        <sz val="11"/>
        <color theme="1"/>
        <rFont val="Arial Narrow"/>
        <family val="2"/>
      </rPr>
      <t>Zeus</t>
    </r>
  </si>
  <si>
    <r>
      <t>O. Asesora de Planeación:</t>
    </r>
    <r>
      <rPr>
        <sz val="11"/>
        <color theme="1"/>
        <rFont val="Arial Narrow"/>
        <family val="2"/>
      </rPr>
      <t xml:space="preserve"> la OAP ha realizado las actualizaciones documentales solicitadas de acuerdo con los lineamientos técnicos y metodológicos exigibles.</t>
    </r>
  </si>
  <si>
    <t>CA_3</t>
  </si>
  <si>
    <t>Delegación descentralizada de toma de decisiones de algunos temas estratégicos</t>
  </si>
  <si>
    <t>C3</t>
  </si>
  <si>
    <t>Revisión por la Dirección</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</si>
  <si>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</si>
  <si>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P-DE2-099 Procedimiento Revisión por la Dirección</t>
  </si>
  <si>
    <t>T3</t>
  </si>
  <si>
    <r>
      <t>O. Asesora de Planeación:</t>
    </r>
    <r>
      <rPr>
        <sz val="11"/>
        <color theme="1"/>
        <rFont val="Arial Narrow"/>
        <family val="2"/>
      </rPr>
      <t xml:space="preserve"> la OAP como parte de revisión por la dirección presentó en comité directivo el resultado de auditorías internas, salidas no conformes, estado de acciones correctivas y preventivas, y los resultados del plan de acción institucional. </t>
    </r>
  </si>
  <si>
    <r>
      <t>O. Asesora de Planeación:</t>
    </r>
    <r>
      <rPr>
        <sz val="11"/>
        <color theme="1"/>
        <rFont val="Arial Narrow"/>
        <family val="2"/>
      </rPr>
      <t xml:space="preserve"> presentación comité directivo</t>
    </r>
  </si>
  <si>
    <t>CA_4</t>
  </si>
  <si>
    <t>No se tengan delimitados los permisos de usuarios en las plataformas tecnológicas</t>
  </si>
  <si>
    <t>C4</t>
  </si>
  <si>
    <t>Control de Acceso a usuarios en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</si>
  <si>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</si>
  <si>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P-TE4-094 Procedimiento Administración y Control de Acceso a Usuarios</t>
  </si>
  <si>
    <t>O. Gestión de la Información</t>
  </si>
  <si>
    <t>T4</t>
  </si>
  <si>
    <r>
      <rPr>
        <b/>
        <sz val="11"/>
        <color theme="1"/>
        <rFont val="Arial Narrow"/>
        <family val="2"/>
      </rPr>
      <t>O. Gestión de la Información:</t>
    </r>
    <r>
      <rPr>
        <sz val="11"/>
        <color theme="1"/>
        <rFont val="Arial Narrow"/>
        <family val="2"/>
      </rPr>
      <t xml:space="preserve">
A corte de marzo 2023, se gestiona con la validación o radicación del líder del proceso las solicitudes para la asignación de perfiles de usuario en los diferentes aplicativos.</t>
    </r>
  </si>
  <si>
    <r>
      <rPr>
        <b/>
        <sz val="11"/>
        <color theme="1"/>
        <rFont val="Arial Narrow"/>
        <family val="2"/>
      </rPr>
      <t>O. Gestión de la Información</t>
    </r>
    <r>
      <rPr>
        <sz val="11"/>
        <color theme="1"/>
        <rFont val="Arial Narrow"/>
        <family val="2"/>
      </rPr>
      <t>:
Mesa de ayuda
https://helpdesk.saesas.gov.co/front/ticket.php</t>
    </r>
  </si>
  <si>
    <t>CA_5</t>
  </si>
  <si>
    <t>Debilidades en la verificación de las competencias comportamentales de los colaboradores de la empresa</t>
  </si>
  <si>
    <t>C5</t>
  </si>
  <si>
    <t>Verificación de las competencias comportamentales en evaluación de rendimiento</t>
  </si>
  <si>
    <t>El lider de proceso o de cada área verifica anualmente las competencias comportamentales de los colaboradores a su cargo con base en sus conductas y las competencias comunes o por nivel jerárquico establecidos por la empresa, recopilando las evidencias necesarias en caso requerido, dejando registro del resultado en la evaluación de rendimiento del evaluado. En caso de presentarse alguna mejora o desviación identificada, se deberá documenta un plan de mejoramiento individual.</t>
  </si>
  <si>
    <t>P-GT2-171 Procedimiento evaluación del rendimiento</t>
  </si>
  <si>
    <t>Todas las áreas</t>
  </si>
  <si>
    <t>Detectar</t>
  </si>
  <si>
    <t>T5</t>
  </si>
  <si>
    <t>Brindar una inducción específica del cargo a los funcionarios y contratistas nuevos, socializandole sus obligaciones contractuales o funciones, las limitaciones de su rol y aspectos éticos a tener en cuenta.</t>
  </si>
  <si>
    <t>Listado de asistencia o evidencia de capacitación
Comunicación Funciones</t>
  </si>
  <si>
    <r>
      <rPr>
        <b/>
        <sz val="11"/>
        <color theme="1"/>
        <rFont val="Arial Narrow"/>
        <family val="2"/>
      </rPr>
      <t>G. Técnica</t>
    </r>
    <r>
      <rPr>
        <sz val="11"/>
        <color theme="1"/>
        <rFont val="Arial Narrow"/>
        <family val="2"/>
      </rPr>
      <t xml:space="preserve">:
Las evaluaciones de desempeño las realizará el Gerente Técnico, generando una calificación del tiempo parcial el cual se encuentra en el cargo. Se encuentra en espera de los formatos P-GT2-171 Procedimiento evaluación del rendimiento de los funcionarios para la realización de las calificaciones correspondientes.
</t>
    </r>
    <r>
      <rPr>
        <b/>
        <sz val="11"/>
        <color theme="1"/>
        <rFont val="Arial Narrow"/>
        <family val="2"/>
      </rPr>
      <t>O. Gestión de la Información:</t>
    </r>
    <r>
      <rPr>
        <sz val="11"/>
        <color theme="1"/>
        <rFont val="Arial Narrow"/>
        <family val="2"/>
      </rPr>
      <t xml:space="preserve">
A corte de marzo 2023, no se ha realizado y registraron las evaluaciones de desempeño de los colaboradores del área, con su respectiva calificación y observaciones del periodo evaluado si fue requerido. Se entregaran en el 2 trimestre
</t>
    </r>
    <r>
      <rPr>
        <b/>
        <sz val="11"/>
        <color theme="1"/>
        <rFont val="Arial Narrow"/>
        <family val="2"/>
      </rPr>
      <t xml:space="preserve">G. Comercial: </t>
    </r>
    <r>
      <rPr>
        <sz val="11"/>
        <color theme="1"/>
        <rFont val="Arial Narrow"/>
        <family val="2"/>
      </rPr>
      <t xml:space="preserve">Para el primer trimestre se realizó capacitación a funcionaria trasladada del GIT de Depositarios
</t>
    </r>
    <r>
      <rPr>
        <b/>
        <sz val="11"/>
        <color theme="1"/>
        <rFont val="Arial Narrow"/>
        <family val="2"/>
      </rPr>
      <t>O. Control Interno</t>
    </r>
    <r>
      <rPr>
        <sz val="11"/>
        <color theme="1"/>
        <rFont val="Arial Narrow"/>
        <family val="2"/>
      </rPr>
      <t xml:space="preserve">: Para el primer trimestre de 2023 se encuentra en proceso la contratación de un Ing. Industrial o economista 
</t>
    </r>
    <r>
      <rPr>
        <b/>
        <sz val="11"/>
        <color theme="1"/>
        <rFont val="Arial Narrow"/>
        <family val="2"/>
      </rPr>
      <t>GITAC:</t>
    </r>
    <r>
      <rPr>
        <sz val="11"/>
        <color theme="1"/>
        <rFont val="Arial Narrow"/>
        <family val="2"/>
      </rPr>
      <t xml:space="preserve"> Se realiza las evaluación de rendimiento anual en donde se le retroalimenta al funcionario sus aspectos a mejorar y los objetivos propuestos para el año en curso.
</t>
    </r>
    <r>
      <rPr>
        <b/>
        <sz val="11"/>
        <color theme="1"/>
        <rFont val="Arial Narrow"/>
        <family val="2"/>
      </rPr>
      <t>G. Sociedades Activas:</t>
    </r>
    <r>
      <rPr>
        <sz val="11"/>
        <color theme="1"/>
        <rFont val="Arial Narrow"/>
        <family val="2"/>
      </rPr>
      <t xml:space="preserve"> En el 1T de 2023 la Gerencia de Sociedades Activas no realiza evaluaciones de rendimiento.
</t>
    </r>
    <r>
      <rPr>
        <b/>
        <sz val="11"/>
        <color theme="1"/>
        <rFont val="Arial Narrow"/>
        <family val="2"/>
      </rPr>
      <t>G. Financiera:</t>
    </r>
    <r>
      <rPr>
        <sz val="11"/>
        <color theme="1"/>
        <rFont val="Arial Narrow"/>
        <family val="2"/>
      </rPr>
      <t xml:space="preserve"> no se ha realizado la evaluación de desempeño / no han ingresado personas nuevas pero si  hay cambios de área han ingresado 20 personas
</t>
    </r>
    <r>
      <rPr>
        <b/>
        <sz val="11"/>
        <color theme="1"/>
        <rFont val="Arial Narrow"/>
        <family val="2"/>
      </rPr>
      <t>GIT. Viáticos:</t>
    </r>
    <r>
      <rPr>
        <sz val="11"/>
        <color theme="1"/>
        <rFont val="Arial Narrow"/>
        <family val="2"/>
      </rPr>
      <t xml:space="preserve">
La evaluación de rendimiento es realizada de manera anual, por la vicepresidencia Administrativa y Financiera
Así mismo, cada uno de los funcionarios del área tiene establecidas sus actividades y funciones, las cuales previamente han sido acordadas y retroalimentadas según la responsabilidad de cada uno.
</t>
    </r>
    <r>
      <rPr>
        <b/>
        <sz val="11"/>
        <color theme="1"/>
        <rFont val="Arial Narrow"/>
        <family val="2"/>
      </rPr>
      <t>G. Contratos:</t>
    </r>
    <r>
      <rPr>
        <sz val="11"/>
        <color theme="1"/>
        <rFont val="Arial Narrow"/>
        <family val="2"/>
      </rPr>
      <t xml:space="preserve"> En el 1er Trimestre no se dio el periodo de evaluación anual de los trabajadores del área.
</t>
    </r>
    <r>
      <rPr>
        <b/>
        <sz val="11"/>
        <color theme="1"/>
        <rFont val="Arial Narrow"/>
        <family val="2"/>
      </rPr>
      <t xml:space="preserve">O.  Comunicaciones: </t>
    </r>
    <r>
      <rPr>
        <sz val="11"/>
        <color theme="1"/>
        <rFont val="Arial Narrow"/>
        <family val="2"/>
      </rPr>
      <t xml:space="preserve">Por parte del área de talento humano se recibió capacitación a los servidores de la OCAC así mismo se reciben mensajes por correo recibiendo indicaciones al respecto
</t>
    </r>
    <r>
      <rPr>
        <b/>
        <sz val="11"/>
        <color theme="1"/>
        <rFont val="Arial Narrow"/>
        <family val="2"/>
      </rPr>
      <t>GBI. Urbanos:</t>
    </r>
    <r>
      <rPr>
        <sz val="11"/>
        <color theme="1"/>
        <rFont val="Arial Narrow"/>
        <family val="2"/>
      </rPr>
      <t xml:space="preserve"> Se implementa los controles de acuerdo al código de ética, conducta y buen gobierno de la Entidad
</t>
    </r>
    <r>
      <rPr>
        <b/>
        <sz val="11"/>
        <color theme="1"/>
        <rFont val="Arial Narrow"/>
        <family val="2"/>
      </rPr>
      <t>GBI. Rurales:</t>
    </r>
    <r>
      <rPr>
        <sz val="11"/>
        <color theme="1"/>
        <rFont val="Arial Narrow"/>
        <family val="2"/>
      </rPr>
      <t xml:space="preserve"> * Se realiza la revisión en cuanto cumplimiento de metas (indicadores).
*Se realiza la revisión de temas a nivel comportamental.
*Se evalúa el nivel de compromiso para con las actividades del área.
* Se evalúa el nivel de responsabilidad para con las actividades del área.
* Posteriormente se procede al diligenciamiento del formato de la función publica remitido por talento Humano, se enviar al funcionario para concertar resultado y respectiva firma y retorno a la oficina de talento humano.</t>
    </r>
    <r>
      <rPr>
        <b/>
        <sz val="11"/>
        <color theme="1"/>
        <rFont val="Arial Narrow"/>
        <family val="2"/>
      </rPr>
      <t xml:space="preserve"> 
GR. Norte:</t>
    </r>
    <r>
      <rPr>
        <sz val="11"/>
        <color theme="1"/>
        <rFont val="Arial Narrow"/>
        <family val="2"/>
      </rPr>
      <t xml:space="preserve"> Durante el trimestre, se reorganizó el organigrama de la Gerencia, y en consecuencia, se capacitó a los funcionarios sobre sus funciones. 
</t>
    </r>
    <r>
      <rPr>
        <b/>
        <sz val="11"/>
        <color theme="1"/>
        <rFont val="Arial Narrow"/>
        <family val="2"/>
      </rPr>
      <t>GIT. Servicios Administrativos :</t>
    </r>
    <r>
      <rPr>
        <sz val="11"/>
        <color theme="1"/>
        <rFont val="Arial Narrow"/>
        <family val="2"/>
      </rPr>
      <t xml:space="preserve"> Durante el mes de marzo de 2023 se realizo la actualización de los Comunicados Individuales de Funciones para los colaboradores del área; antes de la firma y aceptación de este documento por parte del colaborador, se realiza retroalimentación y se dan algunas indicaciones sobre las responsabilidades y compromisos queden asumirse.
</t>
    </r>
    <r>
      <rPr>
        <b/>
        <sz val="11"/>
        <color theme="1"/>
        <rFont val="Arial Narrow"/>
        <family val="2"/>
      </rPr>
      <t>G. Sociedades en liquidación</t>
    </r>
    <r>
      <rPr>
        <sz val="11"/>
        <color theme="1"/>
        <rFont val="Arial Narrow"/>
        <family val="2"/>
      </rPr>
      <t>: Ha trabajado en la revisión de procedimientos identificando las funciones de cada funcionario dentro del mismo.</t>
    </r>
    <r>
      <rPr>
        <b/>
        <sz val="11"/>
        <color theme="1"/>
        <rFont val="Arial Narrow"/>
        <family val="2"/>
      </rPr>
      <t xml:space="preserve">  
G. Proyectos Especiales:</t>
    </r>
    <r>
      <rPr>
        <sz val="11"/>
        <color theme="1"/>
        <rFont val="Arial Narrow"/>
        <family val="2"/>
      </rPr>
      <t xml:space="preserve"> A corte del primer trimestre de 2023, ingresó a Proyectos Especiales la nueva Gerente del área, a quien se le bridó la contextualización de los temas que desarrolla la Gerencia</t>
    </r>
    <r>
      <rPr>
        <b/>
        <sz val="11"/>
        <color theme="1"/>
        <rFont val="Arial Narrow"/>
        <family val="2"/>
      </rPr>
      <t xml:space="preserve"> 
Presidencia: </t>
    </r>
    <r>
      <rPr>
        <sz val="11"/>
        <color theme="1"/>
        <rFont val="Arial Narrow"/>
        <family val="2"/>
      </rPr>
      <t xml:space="preserve">A la fecha no se ha realizado la calificación anual de los funcionarios adscritos al Despacho de Presidencia. 
</t>
    </r>
    <r>
      <rPr>
        <b/>
        <sz val="11"/>
        <color theme="1"/>
        <rFont val="Arial Narrow"/>
        <family val="2"/>
      </rPr>
      <t xml:space="preserve">G. Talento Humano: </t>
    </r>
    <r>
      <rPr>
        <sz val="11"/>
        <color theme="1"/>
        <rFont val="Arial Narrow"/>
        <family val="2"/>
      </rPr>
      <t xml:space="preserve">A todos los servidores que ingresan por planta se les realizan pruebas psicotécnicas para validar el cumplimiento. 
</t>
    </r>
    <r>
      <rPr>
        <b/>
        <sz val="11"/>
        <color theme="1"/>
        <rFont val="Arial Narrow"/>
        <family val="2"/>
      </rPr>
      <t xml:space="preserve">GR. Suroccidente: </t>
    </r>
    <r>
      <rPr>
        <sz val="11"/>
        <color theme="1"/>
        <rFont val="Arial Narrow"/>
        <family val="2"/>
      </rPr>
      <t xml:space="preserve">Se realiza por los coordinadores de cada área y la gerencia regional las correspondiente a cada funcionario de acuerdo con el P-GT2-171 Procedimiento evaluación del rendimiento
</t>
    </r>
    <r>
      <rPr>
        <b/>
        <sz val="11"/>
        <color theme="1"/>
        <rFont val="Arial Narrow"/>
        <family val="2"/>
      </rPr>
      <t>GIT. Aseguramiento</t>
    </r>
    <r>
      <rPr>
        <sz val="11"/>
        <color theme="1"/>
        <rFont val="Arial Narrow"/>
        <family val="2"/>
      </rPr>
      <t xml:space="preserve">: Desde la GTH a la fecha no se ha realizado el requerimiento de las evaluaciones
</t>
    </r>
    <r>
      <rPr>
        <b/>
        <sz val="11"/>
        <color theme="1"/>
        <rFont val="Arial Narrow"/>
        <family val="2"/>
      </rPr>
      <t>G.B MUEBLES:</t>
    </r>
    <r>
      <rPr>
        <sz val="11"/>
        <color theme="1"/>
        <rFont val="Arial Narrow"/>
        <family val="2"/>
      </rPr>
      <t xml:space="preserve"> La Gerencia de Talento Humano realiza la inducción de ingreso a los funcionarios nuevos en donde se capacita sobre procedimientos, riesgos y sistemas de gestión de calidad a cargo de esta Sociedad, de otra parte la Gerencia de Muebles se encuentra adelantando la actualización de funciones de todos los empleados del Área. 
</t>
    </r>
    <r>
      <rPr>
        <b/>
        <sz val="11"/>
        <color theme="1"/>
        <rFont val="Arial Narrow"/>
        <family val="2"/>
      </rPr>
      <t>O. Asesora de Planeación:</t>
    </r>
    <r>
      <rPr>
        <sz val="11"/>
        <color theme="1"/>
        <rFont val="Arial Narrow"/>
        <family val="2"/>
      </rPr>
      <t xml:space="preserve"> para el primer trimestre no se programaron evaluaciones de rendimiento del área.
</t>
    </r>
    <r>
      <rPr>
        <b/>
        <sz val="11"/>
        <color theme="1"/>
        <rFont val="Arial Narrow"/>
        <family val="2"/>
      </rPr>
      <t>GR. Centro Oriente:</t>
    </r>
    <r>
      <rPr>
        <sz val="11"/>
        <color theme="1"/>
        <rFont val="Arial Narrow"/>
        <family val="2"/>
      </rPr>
      <t xml:space="preserve"> Se realiza inducción por el lider de cada área sobre las funciones a desarrollar</t>
    </r>
  </si>
  <si>
    <r>
      <rPr>
        <b/>
        <sz val="11"/>
        <color theme="1"/>
        <rFont val="Arial Narrow"/>
        <family val="2"/>
      </rPr>
      <t>G. Técnica</t>
    </r>
    <r>
      <rPr>
        <sz val="11"/>
        <color theme="1"/>
        <rFont val="Arial Narrow"/>
        <family val="2"/>
      </rPr>
      <t xml:space="preserve">:
N/A
</t>
    </r>
    <r>
      <rPr>
        <b/>
        <sz val="11"/>
        <color theme="1"/>
        <rFont val="Arial Narrow"/>
        <family val="2"/>
      </rPr>
      <t>O. Gestión de la Información:</t>
    </r>
    <r>
      <rPr>
        <sz val="11"/>
        <color theme="1"/>
        <rFont val="Arial Narrow"/>
        <family val="2"/>
      </rPr>
      <t xml:space="preserve">
No aplica
</t>
    </r>
    <r>
      <rPr>
        <b/>
        <sz val="11"/>
        <color theme="1"/>
        <rFont val="Arial Narrow"/>
        <family val="2"/>
      </rPr>
      <t xml:space="preserve">
G. Comercial:</t>
    </r>
    <r>
      <rPr>
        <sz val="11"/>
        <color theme="1"/>
        <rFont val="Arial Narrow"/>
        <family val="2"/>
      </rPr>
      <t xml:space="preserve"> \\Fileserver\publica\5 - Gerencia Comercial\0001. CARPETA GERENCIA\SEGUIMIENTO RIESGOS\2023\1 TRIMESTRE\SOPORTES\CORRUPCIÓN\Riesgo 1
</t>
    </r>
    <r>
      <rPr>
        <b/>
        <sz val="11"/>
        <color theme="1"/>
        <rFont val="Arial Narrow"/>
        <family val="2"/>
      </rPr>
      <t xml:space="preserve">O. Control Interno: </t>
    </r>
    <r>
      <rPr>
        <sz val="11"/>
        <color theme="1"/>
        <rFont val="Arial Narrow"/>
        <family val="2"/>
      </rPr>
      <t xml:space="preserve">
No aplica
</t>
    </r>
    <r>
      <rPr>
        <b/>
        <sz val="11"/>
        <color theme="1"/>
        <rFont val="Arial Narrow"/>
        <family val="2"/>
      </rPr>
      <t>GITAC:</t>
    </r>
    <r>
      <rPr>
        <sz val="11"/>
        <color theme="1"/>
        <rFont val="Arial Narrow"/>
        <family val="2"/>
      </rPr>
      <t xml:space="preserve"> Se deja evidencia en la siguiente ruta:  \\fileserver\publica\110-OAP\Evidencias_Riesgos\GIT_Archivo
</t>
    </r>
    <r>
      <rPr>
        <b/>
        <sz val="11"/>
        <color theme="1"/>
        <rFont val="Arial Narrow"/>
        <family val="2"/>
      </rPr>
      <t xml:space="preserve">G. Sociedades Activas: </t>
    </r>
    <r>
      <rPr>
        <sz val="11"/>
        <color theme="1"/>
        <rFont val="Arial Narrow"/>
        <family val="2"/>
      </rPr>
      <t xml:space="preserve">NA
</t>
    </r>
    <r>
      <rPr>
        <b/>
        <sz val="11"/>
        <color theme="1"/>
        <rFont val="Arial Narrow"/>
        <family val="2"/>
      </rPr>
      <t xml:space="preserve">G. Financiera:: </t>
    </r>
    <r>
      <rPr>
        <sz val="11"/>
        <color theme="1"/>
        <rFont val="Arial Narrow"/>
        <family val="2"/>
      </rPr>
      <t xml:space="preserve">NA
</t>
    </r>
    <r>
      <rPr>
        <b/>
        <sz val="11"/>
        <color theme="1"/>
        <rFont val="Arial Narrow"/>
        <family val="2"/>
      </rPr>
      <t>GIT. Viáticos:</t>
    </r>
    <r>
      <rPr>
        <sz val="11"/>
        <color theme="1"/>
        <rFont val="Arial Narrow"/>
        <family val="2"/>
      </rPr>
      <t xml:space="preserve">
Evaluaciones de rendimiento 
</t>
    </r>
    <r>
      <rPr>
        <b/>
        <sz val="11"/>
        <color theme="1"/>
        <rFont val="Arial Narrow"/>
        <family val="2"/>
      </rPr>
      <t>G. Contratos</t>
    </r>
    <r>
      <rPr>
        <sz val="11"/>
        <color theme="1"/>
        <rFont val="Arial Narrow"/>
        <family val="2"/>
      </rPr>
      <t xml:space="preserve">: NA
</t>
    </r>
    <r>
      <rPr>
        <b/>
        <sz val="11"/>
        <color theme="1"/>
        <rFont val="Arial Narrow"/>
        <family val="2"/>
      </rPr>
      <t>O.  Comunicaciones:</t>
    </r>
    <r>
      <rPr>
        <sz val="11"/>
        <color theme="1"/>
        <rFont val="Arial Narrow"/>
        <family val="2"/>
      </rPr>
      <t xml:space="preserve">  Correo institucional
</t>
    </r>
    <r>
      <rPr>
        <b/>
        <sz val="11"/>
        <color theme="1"/>
        <rFont val="Arial Narrow"/>
        <family val="2"/>
      </rPr>
      <t>GBI. Urbanos</t>
    </r>
    <r>
      <rPr>
        <sz val="11"/>
        <color theme="1"/>
        <rFont val="Arial Narrow"/>
        <family val="2"/>
      </rPr>
      <t xml:space="preserve">: Las evaluaciones de desempeño obran en la Gerencia de talento Humano
</t>
    </r>
    <r>
      <rPr>
        <b/>
        <sz val="11"/>
        <color theme="1"/>
        <rFont val="Arial Narrow"/>
        <family val="2"/>
      </rPr>
      <t>GBI. Rurales</t>
    </r>
    <r>
      <rPr>
        <sz val="11"/>
        <color theme="1"/>
        <rFont val="Arial Narrow"/>
        <family val="2"/>
      </rPr>
      <t xml:space="preserve">: * Correo electrónico funcionarios y talento humano con evaluaciones firmadas </t>
    </r>
    <r>
      <rPr>
        <b/>
        <sz val="11"/>
        <color theme="1"/>
        <rFont val="Arial Narrow"/>
        <family val="2"/>
      </rPr>
      <t xml:space="preserve"> GR. Norte: </t>
    </r>
    <r>
      <rPr>
        <sz val="11"/>
        <color theme="1"/>
        <rFont val="Arial Narrow"/>
        <family val="2"/>
      </rPr>
      <t xml:space="preserve">Actas de reuniones internas. </t>
    </r>
    <r>
      <rPr>
        <b/>
        <sz val="11"/>
        <color theme="1"/>
        <rFont val="Arial Narrow"/>
        <family val="2"/>
      </rPr>
      <t>GIT. Servicios Administrativos</t>
    </r>
    <r>
      <rPr>
        <sz val="11"/>
        <color theme="1"/>
        <rFont val="Arial Narrow"/>
        <family val="2"/>
      </rPr>
      <t xml:space="preserve"> : Comunicación individual de funciones </t>
    </r>
    <r>
      <rPr>
        <b/>
        <sz val="11"/>
        <color theme="1"/>
        <rFont val="Arial Narrow"/>
        <family val="2"/>
      </rPr>
      <t>G. Sociedades en liquidación</t>
    </r>
    <r>
      <rPr>
        <sz val="11"/>
        <color theme="1"/>
        <rFont val="Arial Narrow"/>
        <family val="2"/>
      </rPr>
      <t xml:space="preserve">: Se ha realizado la calificación de los funcionarios en periodo de prueba, con base en las funciones. </t>
    </r>
    <r>
      <rPr>
        <b/>
        <sz val="11"/>
        <color theme="1"/>
        <rFont val="Arial Narrow"/>
        <family val="2"/>
      </rPr>
      <t>G. Proyectos Especiales:</t>
    </r>
    <r>
      <rPr>
        <sz val="11"/>
        <color theme="1"/>
        <rFont val="Arial Narrow"/>
        <family val="2"/>
      </rPr>
      <t xml:space="preserve"> Reunión virtual y presentación PPT </t>
    </r>
    <r>
      <rPr>
        <b/>
        <sz val="11"/>
        <color theme="1"/>
        <rFont val="Arial Narrow"/>
        <family val="2"/>
      </rPr>
      <t>Presidencia:</t>
    </r>
    <r>
      <rPr>
        <sz val="11"/>
        <color theme="1"/>
        <rFont val="Arial Narrow"/>
        <family val="2"/>
      </rPr>
      <t xml:space="preserve"> No aplica. </t>
    </r>
    <r>
      <rPr>
        <b/>
        <sz val="11"/>
        <color theme="1"/>
        <rFont val="Arial Narrow"/>
        <family val="2"/>
      </rPr>
      <t>G. Talento Humano:</t>
    </r>
    <r>
      <rPr>
        <sz val="11"/>
        <color theme="1"/>
        <rFont val="Arial Narrow"/>
        <family val="2"/>
      </rPr>
      <t xml:space="preserve"> Pruebas psicotécnicas </t>
    </r>
    <r>
      <rPr>
        <b/>
        <sz val="11"/>
        <color theme="1"/>
        <rFont val="Arial Narrow"/>
        <family val="2"/>
      </rPr>
      <t>GR. Suroccidente:</t>
    </r>
    <r>
      <rPr>
        <sz val="11"/>
        <color theme="1"/>
        <rFont val="Arial Narrow"/>
        <family val="2"/>
      </rPr>
      <t xml:space="preserve"> Correo electrónico enviado a la gerencia de talento humano con las evaluaciones de rendimiento de cada funcionario a cargo de la regional
</t>
    </r>
    <r>
      <rPr>
        <b/>
        <sz val="11"/>
        <color theme="1"/>
        <rFont val="Arial Narrow"/>
        <family val="2"/>
      </rPr>
      <t>G.B MUEBLES:</t>
    </r>
    <r>
      <rPr>
        <sz val="11"/>
        <color theme="1"/>
        <rFont val="Arial Narrow"/>
        <family val="2"/>
      </rPr>
      <t xml:space="preserve"> Formato de comunicación individual de funciones F-GT1-004  y evaluación a capacitación de ingreso.
</t>
    </r>
    <r>
      <rPr>
        <b/>
        <sz val="11"/>
        <color theme="1"/>
        <rFont val="Arial Narrow"/>
        <family val="2"/>
      </rPr>
      <t>O. Asesora de Planeación:</t>
    </r>
    <r>
      <rPr>
        <sz val="11"/>
        <color theme="1"/>
        <rFont val="Arial Narrow"/>
        <family val="2"/>
      </rPr>
      <t xml:space="preserve"> NA
</t>
    </r>
    <r>
      <rPr>
        <b/>
        <sz val="11"/>
        <color theme="1"/>
        <rFont val="Arial Narrow"/>
        <family val="2"/>
      </rPr>
      <t xml:space="preserve">GR. Centro Oriente: </t>
    </r>
    <r>
      <rPr>
        <sz val="11"/>
        <color theme="1"/>
        <rFont val="Arial Narrow"/>
        <family val="2"/>
      </rPr>
      <t>Comunicación de funciones. Calificación Periodica</t>
    </r>
  </si>
  <si>
    <r>
      <rPr>
        <b/>
        <sz val="11"/>
        <color theme="1"/>
        <rFont val="Arial Narrow"/>
        <family val="2"/>
      </rPr>
      <t>G. Técnica:</t>
    </r>
    <r>
      <rPr>
        <sz val="11"/>
        <color theme="1"/>
        <rFont val="Arial Narrow"/>
        <family val="2"/>
      </rPr>
      <t xml:space="preserve">
Cuando un funcionario ingresa a la Sociedad de Activos Especiales, se le brinda una capacitación por parte del área de Talento Humano, en todos los procesos de la SAE. Ya dentro de la Gerencia Técnica se le asigna una persona quien brinda el acompañamiento y capacitación del funcionario en sus labores específicas de acuerdo con el proceso de desempeño. Cuando se realizan las evaluaciones de desempeño se realiza seguimiento del conocimiento y gestión del funcionario.
Formación y desarrollo realiza una inducción SAE en diferentes temas como Talento Humano – Gestiones administrativas y Financieras – Comunicación y Atención a Requerimientos – Tecnología
</t>
    </r>
    <r>
      <rPr>
        <b/>
        <sz val="11"/>
        <color theme="1"/>
        <rFont val="Arial Narrow"/>
        <family val="2"/>
      </rPr>
      <t>O. Gestión de la Información:</t>
    </r>
    <r>
      <rPr>
        <sz val="11"/>
        <color theme="1"/>
        <rFont val="Arial Narrow"/>
        <family val="2"/>
      </rPr>
      <t xml:space="preserve">
A corte de marzo 2023, no se programaron inducciones por parte de talento humano para capacitar a los usuarios nuevos
</t>
    </r>
    <r>
      <rPr>
        <b/>
        <sz val="11"/>
        <color theme="1"/>
        <rFont val="Arial Narrow"/>
        <family val="2"/>
      </rPr>
      <t>G. Comercial:</t>
    </r>
    <r>
      <rPr>
        <sz val="11"/>
        <color theme="1"/>
        <rFont val="Arial Narrow"/>
        <family val="2"/>
      </rPr>
      <t xml:space="preserve"> Para el primer trimestre se realizo capacitación a funcionaria trasladada del GIT de Depositarios
</t>
    </r>
    <r>
      <rPr>
        <b/>
        <sz val="11"/>
        <color theme="1"/>
        <rFont val="Arial Narrow"/>
        <family val="2"/>
      </rPr>
      <t xml:space="preserve">O. Control Interno: </t>
    </r>
    <r>
      <rPr>
        <sz val="11"/>
        <color theme="1"/>
        <rFont val="Arial Narrow"/>
        <family val="2"/>
      </rPr>
      <t xml:space="preserve">
No aplica.
</t>
    </r>
    <r>
      <rPr>
        <b/>
        <sz val="11"/>
        <color theme="1"/>
        <rFont val="Arial Narrow"/>
        <family val="2"/>
      </rPr>
      <t xml:space="preserve">GITAC: </t>
    </r>
    <r>
      <rPr>
        <sz val="11"/>
        <color theme="1"/>
        <rFont val="Arial Narrow"/>
        <family val="2"/>
      </rPr>
      <t xml:space="preserve">En el mes de abril del 2022 de realizaron las evaluaciones de rendimiento en donde se le retroalimentaron a los funcionarios sus funciones y objetivos propuestos en el 2022
</t>
    </r>
    <r>
      <rPr>
        <b/>
        <sz val="11"/>
        <color theme="1"/>
        <rFont val="Arial Narrow"/>
        <family val="2"/>
      </rPr>
      <t xml:space="preserve">G. Financiera: </t>
    </r>
    <r>
      <rPr>
        <sz val="11"/>
        <color theme="1"/>
        <rFont val="Arial Narrow"/>
        <family val="2"/>
      </rPr>
      <t xml:space="preserve">han ingresado 20 personas a esta área y las  capacitaciones se encuentran en talento humano
</t>
    </r>
    <r>
      <rPr>
        <b/>
        <sz val="11"/>
        <color theme="1"/>
        <rFont val="Arial Narrow"/>
        <family val="2"/>
      </rPr>
      <t>GIT. Viáticos:</t>
    </r>
    <r>
      <rPr>
        <sz val="11"/>
        <color theme="1"/>
        <rFont val="Arial Narrow"/>
        <family val="2"/>
      </rPr>
      <t xml:space="preserve">
Los integrantes del Git de viáticos recibieron la inducción general de la gerencia de Talento Humano, y se brinda orientación especifica sobre el funcionamiento y obligaciones a su cargo
</t>
    </r>
    <r>
      <rPr>
        <b/>
        <sz val="11"/>
        <color theme="1"/>
        <rFont val="Arial Narrow"/>
        <family val="2"/>
      </rPr>
      <t>G. Contratos:</t>
    </r>
    <r>
      <rPr>
        <sz val="11"/>
        <color theme="1"/>
        <rFont val="Arial Narrow"/>
        <family val="2"/>
      </rPr>
      <t xml:space="preserve"> Se viene realizando inducción al nuevo abogado del área Jairo Rodriguez sobre varios aspectos de la gerencia
</t>
    </r>
    <r>
      <rPr>
        <b/>
        <sz val="11"/>
        <color theme="1"/>
        <rFont val="Arial Narrow"/>
        <family val="2"/>
      </rPr>
      <t xml:space="preserve">O.  Comunicaciones: </t>
    </r>
    <r>
      <rPr>
        <sz val="11"/>
        <color theme="1"/>
        <rFont val="Arial Narrow"/>
        <family val="2"/>
      </rPr>
      <t xml:space="preserve"> El jefe de área supervisa que los servidores de la OCAC están ejecutando sus servicios acorde con  lineamientos entregados por la Entidad
</t>
    </r>
    <r>
      <rPr>
        <b/>
        <sz val="11"/>
        <color theme="1"/>
        <rFont val="Arial Narrow"/>
        <family val="2"/>
      </rPr>
      <t>GBI. Urbanos:</t>
    </r>
    <r>
      <rPr>
        <sz val="11"/>
        <color theme="1"/>
        <rFont val="Arial Narrow"/>
        <family val="2"/>
      </rPr>
      <t xml:space="preserve"> Se implementa los controles de acuerdo al código de ética, conducta y buen gobierno de la Entidad
</t>
    </r>
    <r>
      <rPr>
        <b/>
        <sz val="11"/>
        <color theme="1"/>
        <rFont val="Arial Narrow"/>
        <family val="2"/>
      </rPr>
      <t>GBI. Rurales:</t>
    </r>
    <r>
      <rPr>
        <sz val="11"/>
        <color theme="1"/>
        <rFont val="Arial Narrow"/>
        <family val="2"/>
      </rPr>
      <t xml:space="preserve"> Esta actividad es competencia de la Gerencia de Talento Humano. 
</t>
    </r>
    <r>
      <rPr>
        <b/>
        <sz val="11"/>
        <color theme="1"/>
        <rFont val="Arial Narrow"/>
        <family val="2"/>
      </rPr>
      <t>GR. Norte:</t>
    </r>
    <r>
      <rPr>
        <sz val="11"/>
        <color theme="1"/>
        <rFont val="Arial Narrow"/>
        <family val="2"/>
      </rPr>
      <t xml:space="preserve"> NA  
</t>
    </r>
    <r>
      <rPr>
        <b/>
        <sz val="11"/>
        <color theme="1"/>
        <rFont val="Arial Narrow"/>
        <family val="2"/>
      </rPr>
      <t xml:space="preserve">GIT. Servicios Administrativos :  </t>
    </r>
    <r>
      <rPr>
        <sz val="11"/>
        <color theme="1"/>
        <rFont val="Arial Narrow"/>
        <family val="2"/>
      </rPr>
      <t xml:space="preserve">En el mes de marzo del 2023 se realizo la actualización del Comunicado Individual de funciones para los colaboradores del área, en la que se les recordó sus obligaciones y compromisos, haciendo la pertinente retroalimentación de este documento.
</t>
    </r>
    <r>
      <rPr>
        <b/>
        <sz val="11"/>
        <color theme="1"/>
        <rFont val="Arial Narrow"/>
        <family val="2"/>
      </rPr>
      <t xml:space="preserve"> G. Sociedades en liquidación: </t>
    </r>
    <r>
      <rPr>
        <sz val="11"/>
        <color theme="1"/>
        <rFont val="Arial Narrow"/>
        <family val="2"/>
      </rPr>
      <t xml:space="preserve">Calificación de cumplimiento de funciones.  
</t>
    </r>
    <r>
      <rPr>
        <b/>
        <sz val="11"/>
        <color theme="1"/>
        <rFont val="Arial Narrow"/>
        <family val="2"/>
      </rPr>
      <t>G. Proyectos Especiales:</t>
    </r>
    <r>
      <rPr>
        <sz val="11"/>
        <color theme="1"/>
        <rFont val="Arial Narrow"/>
        <family val="2"/>
      </rPr>
      <t xml:space="preserve"> A corte del primer trimestre de 2023, ingresó a Proyectos Especiales la nueva Gerente del área, a quien se le bridó la contextualización de los temas que desarrolla la Gerencia  
</t>
    </r>
    <r>
      <rPr>
        <b/>
        <sz val="11"/>
        <color theme="1"/>
        <rFont val="Arial Narrow"/>
        <family val="2"/>
      </rPr>
      <t>Presidencia:</t>
    </r>
    <r>
      <rPr>
        <sz val="11"/>
        <color theme="1"/>
        <rFont val="Arial Narrow"/>
        <family val="2"/>
      </rPr>
      <t xml:space="preserve"> En este primer trimestre no hubo contrataciones nuevas (ni directos ni por OPS) que implicara inducciones 
</t>
    </r>
    <r>
      <rPr>
        <b/>
        <sz val="11"/>
        <color theme="1"/>
        <rFont val="Arial Narrow"/>
        <family val="2"/>
      </rPr>
      <t>G. Talento Humano</t>
    </r>
    <r>
      <rPr>
        <sz val="11"/>
        <color theme="1"/>
        <rFont val="Arial Narrow"/>
        <family val="2"/>
      </rPr>
      <t xml:space="preserve">: Cursos de Inducción 
</t>
    </r>
    <r>
      <rPr>
        <b/>
        <sz val="11"/>
        <color theme="1"/>
        <rFont val="Arial Narrow"/>
        <family val="2"/>
      </rPr>
      <t xml:space="preserve">GR. Suroccidente: </t>
    </r>
    <r>
      <rPr>
        <sz val="11"/>
        <color theme="1"/>
        <rFont val="Arial Narrow"/>
        <family val="2"/>
      </rPr>
      <t xml:space="preserve">Al ingreso de cada nuevo funcionario se le entrega el material metodológico y de procedimientos de la entidad con el cual conoce el funcionamiento de la organización, a la fecha se encuentra un funcionario en periodo de prueba y capacitación
</t>
    </r>
    <r>
      <rPr>
        <b/>
        <sz val="11"/>
        <color theme="1"/>
        <rFont val="Arial Narrow"/>
        <family val="2"/>
      </rPr>
      <t>GIT. Aseguramiento:</t>
    </r>
    <r>
      <rPr>
        <sz val="11"/>
        <color theme="1"/>
        <rFont val="Arial Narrow"/>
        <family val="2"/>
      </rPr>
      <t xml:space="preserve"> No ingresaron funcionarios al GIT
</t>
    </r>
    <r>
      <rPr>
        <b/>
        <sz val="11"/>
        <color theme="1"/>
        <rFont val="Arial Narrow"/>
        <family val="2"/>
      </rPr>
      <t xml:space="preserve">G.B MUEBLES: </t>
    </r>
    <r>
      <rPr>
        <sz val="11"/>
        <color theme="1"/>
        <rFont val="Arial Narrow"/>
        <family val="2"/>
      </rPr>
      <t xml:space="preserve">: sin reporte
</t>
    </r>
    <r>
      <rPr>
        <b/>
        <sz val="11"/>
        <color theme="1"/>
        <rFont val="Arial Narrow"/>
        <family val="2"/>
      </rPr>
      <t>O. Asesora de Planeación:</t>
    </r>
    <r>
      <rPr>
        <sz val="11"/>
        <color theme="1"/>
        <rFont val="Arial Narrow"/>
        <family val="2"/>
      </rPr>
      <t xml:space="preserve"> durante la vigencia 2023 han ingresado a la OAP contratistas para el proyecto de rediseño institucional a las cuales se les brindó inducción y orientación sobre los propósitos del cargo y las actividades a desarrollar.
</t>
    </r>
    <r>
      <rPr>
        <b/>
        <sz val="11"/>
        <color theme="1"/>
        <rFont val="Arial Narrow"/>
        <family val="2"/>
      </rPr>
      <t>GR. Centro Oriente</t>
    </r>
    <r>
      <rPr>
        <sz val="11"/>
        <color theme="1"/>
        <rFont val="Arial Narrow"/>
        <family val="2"/>
      </rPr>
      <t>: Se realiza capacitación por el lider de cada área.</t>
    </r>
  </si>
  <si>
    <r>
      <rPr>
        <b/>
        <sz val="11"/>
        <color theme="1"/>
        <rFont val="Arial Narrow"/>
        <family val="2"/>
      </rPr>
      <t>G. Técnica</t>
    </r>
    <r>
      <rPr>
        <sz val="11"/>
        <color theme="1"/>
        <rFont val="Arial Narrow"/>
        <family val="2"/>
      </rPr>
      <t xml:space="preserve">:
Capacitaciones realizadas plataforma TEAMS
Capacitaciones Presenciales
</t>
    </r>
    <r>
      <rPr>
        <b/>
        <sz val="11"/>
        <color theme="1"/>
        <rFont val="Arial Narrow"/>
        <family val="2"/>
      </rPr>
      <t>O. Gestión de la Información:</t>
    </r>
    <r>
      <rPr>
        <sz val="11"/>
        <color theme="1"/>
        <rFont val="Arial Narrow"/>
        <family val="2"/>
      </rPr>
      <t xml:space="preserve">
No aplica
</t>
    </r>
    <r>
      <rPr>
        <b/>
        <sz val="11"/>
        <color theme="1"/>
        <rFont val="Arial Narrow"/>
        <family val="2"/>
      </rPr>
      <t>G. Comercial:</t>
    </r>
    <r>
      <rPr>
        <sz val="11"/>
        <color theme="1"/>
        <rFont val="Arial Narrow"/>
        <family val="2"/>
      </rPr>
      <t xml:space="preserve"> \\Fileserver\publica\5 - Gerencia Comercial\0001. CARPETA GERENCIA\SEGUIMIENTO RIESGOS\2023\1 TRIMESTRE\SOPORTES\CORRUPCIÓN\Riesgo 1
</t>
    </r>
    <r>
      <rPr>
        <b/>
        <sz val="11"/>
        <color theme="1"/>
        <rFont val="Arial Narrow"/>
        <family val="2"/>
      </rPr>
      <t xml:space="preserve">O. Control Interno: </t>
    </r>
    <r>
      <rPr>
        <sz val="11"/>
        <color theme="1"/>
        <rFont val="Arial Narrow"/>
        <family val="2"/>
      </rPr>
      <t xml:space="preserve">
No aplica
</t>
    </r>
    <r>
      <rPr>
        <b/>
        <sz val="11"/>
        <color theme="1"/>
        <rFont val="Arial Narrow"/>
        <family val="2"/>
      </rPr>
      <t>GITAC:</t>
    </r>
    <r>
      <rPr>
        <sz val="11"/>
        <color theme="1"/>
        <rFont val="Arial Narrow"/>
        <family val="2"/>
      </rPr>
      <t xml:space="preserve"> Se deja evidencia en la siguiente ruta:   \\fileserver\publica\110-OAP\Evidencias_Riesgos\GIT_Archivo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 xml:space="preserve">G. Contratos: </t>
    </r>
    <r>
      <rPr>
        <sz val="11"/>
        <color theme="1"/>
        <rFont val="Arial Narrow"/>
        <family val="2"/>
      </rPr>
      <t xml:space="preserve">N/A
</t>
    </r>
    <r>
      <rPr>
        <b/>
        <sz val="11"/>
        <color theme="1"/>
        <rFont val="Arial Narrow"/>
        <family val="2"/>
      </rPr>
      <t xml:space="preserve">O.  Comunicaciones: </t>
    </r>
    <r>
      <rPr>
        <sz val="11"/>
        <color theme="1"/>
        <rFont val="Arial Narrow"/>
        <family val="2"/>
      </rPr>
      <t xml:space="preserve"> Arquitectura empresarial
</t>
    </r>
    <r>
      <rPr>
        <b/>
        <sz val="11"/>
        <color theme="1"/>
        <rFont val="Arial Narrow"/>
        <family val="2"/>
      </rPr>
      <t>GBI. Urbanos</t>
    </r>
    <r>
      <rPr>
        <sz val="11"/>
        <color theme="1"/>
        <rFont val="Arial Narrow"/>
        <family val="2"/>
      </rPr>
      <t xml:space="preserve">:  Las evaluaciones de desempeño obran en la Gerencia de talento Humano   
</t>
    </r>
    <r>
      <rPr>
        <b/>
        <sz val="11"/>
        <color theme="1"/>
        <rFont val="Arial Narrow"/>
        <family val="2"/>
      </rPr>
      <t>GR. Norte:</t>
    </r>
    <r>
      <rPr>
        <sz val="11"/>
        <color theme="1"/>
        <rFont val="Arial Narrow"/>
        <family val="2"/>
      </rPr>
      <t xml:space="preserve"> NA 
</t>
    </r>
    <r>
      <rPr>
        <b/>
        <sz val="11"/>
        <color theme="1"/>
        <rFont val="Arial Narrow"/>
        <family val="2"/>
      </rPr>
      <t xml:space="preserve">G. Sociedades en liquidación: </t>
    </r>
    <r>
      <rPr>
        <sz val="11"/>
        <color theme="1"/>
        <rFont val="Arial Narrow"/>
        <family val="2"/>
      </rPr>
      <t xml:space="preserve">Formato de calificación  
</t>
    </r>
    <r>
      <rPr>
        <b/>
        <sz val="11"/>
        <color theme="1"/>
        <rFont val="Arial Narrow"/>
        <family val="2"/>
      </rPr>
      <t>G. Proyectos Especiales</t>
    </r>
    <r>
      <rPr>
        <sz val="11"/>
        <color theme="1"/>
        <rFont val="Arial Narrow"/>
        <family val="2"/>
      </rPr>
      <t xml:space="preserve">: Reunión virtual y presentación PPT 
</t>
    </r>
    <r>
      <rPr>
        <b/>
        <sz val="11"/>
        <color theme="1"/>
        <rFont val="Arial Narrow"/>
        <family val="2"/>
      </rPr>
      <t>Presidencia:</t>
    </r>
    <r>
      <rPr>
        <sz val="11"/>
        <color theme="1"/>
        <rFont val="Arial Narrow"/>
        <family val="2"/>
      </rPr>
      <t xml:space="preserve"> No aplica 
</t>
    </r>
    <r>
      <rPr>
        <b/>
        <sz val="11"/>
        <color theme="1"/>
        <rFont val="Arial Narrow"/>
        <family val="2"/>
      </rPr>
      <t>G. Talento Humano:</t>
    </r>
    <r>
      <rPr>
        <sz val="11"/>
        <color theme="1"/>
        <rFont val="Arial Narrow"/>
        <family val="2"/>
      </rPr>
      <t xml:space="preserve"> Certificados de Inducción 
</t>
    </r>
    <r>
      <rPr>
        <b/>
        <sz val="11"/>
        <color theme="1"/>
        <rFont val="Arial Narrow"/>
        <family val="2"/>
      </rPr>
      <t>GR. Suroccidente</t>
    </r>
    <r>
      <rPr>
        <sz val="11"/>
        <color theme="1"/>
        <rFont val="Arial Narrow"/>
        <family val="2"/>
      </rPr>
      <t xml:space="preserve">: Correo electrónico enviado a la gerencia de talento humano con las evaluaciones de rendimiento de cada funcionario a cargo de la regional
</t>
    </r>
    <r>
      <rPr>
        <b/>
        <sz val="11"/>
        <color theme="1"/>
        <rFont val="Arial Narrow"/>
        <family val="2"/>
      </rPr>
      <t xml:space="preserve">G.B MUEBLES: : </t>
    </r>
    <r>
      <rPr>
        <sz val="11"/>
        <color theme="1"/>
        <rFont val="Arial Narrow"/>
        <family val="2"/>
      </rPr>
      <t xml:space="preserve">sin reporte
</t>
    </r>
    <r>
      <rPr>
        <b/>
        <sz val="11"/>
        <color theme="1"/>
        <rFont val="Arial Narrow"/>
        <family val="2"/>
      </rPr>
      <t>O. Asesora de Planeación:</t>
    </r>
    <r>
      <rPr>
        <sz val="11"/>
        <color theme="1"/>
        <rFont val="Arial Narrow"/>
        <family val="2"/>
      </rPr>
      <t xml:space="preserve"> registros de reuniones
</t>
    </r>
    <r>
      <rPr>
        <b/>
        <sz val="11"/>
        <color theme="1"/>
        <rFont val="Arial Narrow"/>
        <family val="2"/>
      </rPr>
      <t>GR. Centro Oriente:</t>
    </r>
    <r>
      <rPr>
        <sz val="11"/>
        <color theme="1"/>
        <rFont val="Arial Narrow"/>
        <family val="2"/>
      </rPr>
      <t xml:space="preserve"> Comunicación de funciones. Calificación Periodica. </t>
    </r>
  </si>
  <si>
    <t>CA_6</t>
  </si>
  <si>
    <t>Debilidades en la implementación de los controles operacionales establecidos en cada proceso de acuerdo con niveles de responsabilidad</t>
  </si>
  <si>
    <t>C6</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</si>
  <si>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</si>
  <si>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</si>
  <si>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</si>
  <si>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t>O. Control Interno</t>
  </si>
  <si>
    <t>T6</t>
  </si>
  <si>
    <t>Realizar seguimiento cuatrimestral al Mapa de Riesgos de Corrupción de acuerdo con la programación establecia en el PAAI 2022.</t>
  </si>
  <si>
    <t>Seguimiento de Riesgos publicado</t>
  </si>
  <si>
    <t>10/05/2023
10/09/2023
31/12/2023</t>
  </si>
  <si>
    <t>15/07/2023
15/10/2023
31/12/2023</t>
  </si>
  <si>
    <t>Sin Iniciar</t>
  </si>
  <si>
    <r>
      <t>O. Control Interno:</t>
    </r>
    <r>
      <rPr>
        <sz val="11"/>
        <color theme="1"/>
        <rFont val="Arial Narrow"/>
        <family val="2"/>
      </rPr>
      <t xml:space="preserve"> En el mes de mayo se tiene programado el seguimiento al Mapa de Riesgos de Corrupción  del primer cuatrimestre de 2023 el cual debe ser presentado los siguientes diez (10) días de cada cuatrimestre.</t>
    </r>
  </si>
  <si>
    <r>
      <t xml:space="preserve">O. Control Interno: 
</t>
    </r>
    <r>
      <rPr>
        <sz val="11"/>
        <color theme="1"/>
        <rFont val="Arial Narrow"/>
        <family val="2"/>
      </rPr>
      <t>No aplica</t>
    </r>
  </si>
  <si>
    <r>
      <t xml:space="preserve">O. Control Interno: </t>
    </r>
    <r>
      <rPr>
        <sz val="11"/>
        <color theme="1"/>
        <rFont val="Arial Narrow"/>
        <family val="2"/>
      </rPr>
      <t>Sin iniciar</t>
    </r>
  </si>
  <si>
    <r>
      <t xml:space="preserve">O. Control Interno: </t>
    </r>
    <r>
      <rPr>
        <sz val="11"/>
        <color theme="1"/>
        <rFont val="Arial Narrow"/>
        <family val="2"/>
      </rPr>
      <t xml:space="preserve">Sin iniciar  </t>
    </r>
  </si>
  <si>
    <t>CA_7</t>
  </si>
  <si>
    <t>C7</t>
  </si>
  <si>
    <t>T7</t>
  </si>
  <si>
    <t>Adquisición_Bienes_Servicios</t>
  </si>
  <si>
    <t>Contratación</t>
  </si>
  <si>
    <t>Realizar las actividades de celebración, legalización y ejecución del contrato de acuerdo con las modalidades previstas en el Manual de Contratación</t>
  </si>
  <si>
    <t>Celebración de contratos</t>
  </si>
  <si>
    <t>celebrar contratos de bienes y servicios innecesarios, que no cumplan con los requisitos previstos, o con violación al régimen contractual dispuesto en normas legales y/o constitucionales</t>
  </si>
  <si>
    <t>Evaluación subjetiva de necesidades contractuales de la entidad</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</si>
  <si>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ejerciciosde supervisión contractual
7) Detrimento Patrimonial</t>
  </si>
  <si>
    <t>Verificación de necesidades contractuales en Comité de Contratación</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</si>
  <si>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</si>
  <si>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P-BS1-023 Procedimiento Elaboración y Actualización del Plan Anual de Adquisiciones</t>
  </si>
  <si>
    <t>G. Contratos</t>
  </si>
  <si>
    <t>Realizar capacitación del manual de contratación y las responsabilidades de los involucrados en las etapas pre-contractuales, contractuales y post-contractuales</t>
  </si>
  <si>
    <t>Listado de asistencia</t>
  </si>
  <si>
    <r>
      <rPr>
        <b/>
        <sz val="11"/>
        <color theme="1"/>
        <rFont val="Arial Narrow"/>
        <family val="2"/>
      </rPr>
      <t>G. Contratos</t>
    </r>
    <r>
      <rPr>
        <sz val="11"/>
        <color theme="1"/>
        <rFont val="Arial Narrow"/>
        <family val="2"/>
      </rPr>
      <t>: En la Gerencia de Contratos se revisó cada una de las necesidades de las áreas, las líneas presupuestales, se revisaron los objetos contractuales y se publicó en el Secop II y en la página web. Así mismo, se han realizado las actualizaciones</t>
    </r>
  </si>
  <si>
    <r>
      <rPr>
        <b/>
        <sz val="11"/>
        <color theme="1"/>
        <rFont val="Arial Narrow"/>
        <family val="2"/>
      </rPr>
      <t>G. Contratos:</t>
    </r>
    <r>
      <rPr>
        <sz val="11"/>
        <color theme="1"/>
        <rFont val="Arial Narrow"/>
        <family val="2"/>
      </rPr>
      <t xml:space="preserve"> https://www.saesas.gov.co/?idcategoria=121654</t>
    </r>
  </si>
  <si>
    <r>
      <rPr>
        <b/>
        <sz val="11"/>
        <color theme="1"/>
        <rFont val="Arial Narrow"/>
        <family val="2"/>
      </rPr>
      <t>G. Contratos</t>
    </r>
    <r>
      <rPr>
        <sz val="11"/>
        <color theme="1"/>
        <rFont val="Arial Narrow"/>
        <family val="2"/>
      </rPr>
      <t>: La Gerencia terminó de proyectar el proyecto del nuevo manual de contratación de la entidad, el cual se remitió y está en revisión del vicepresidente jurídico</t>
    </r>
  </si>
  <si>
    <t>G. Contratos: N/A</t>
  </si>
  <si>
    <t>No se reporta materialización por parte del área</t>
  </si>
  <si>
    <t>No revisar la totalidad de documentación que habilite técnicamente, financieramente y jurídicamente a los potenciales contratistas a participar en el proceso de selección de proveedores</t>
  </si>
  <si>
    <t>Verificación de Requisitos Técnicos, Jurídicos y Financieros Habilitantes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</si>
  <si>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</si>
  <si>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Procedimientos Contractuales (P-BS2-025, P-BS2-028, P-BS2-029, P-BS2-103;P-BS2-181)</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</si>
  <si>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</si>
  <si>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Términos de refencia y/o pliegos de condiciones publicados</t>
  </si>
  <si>
    <r>
      <rPr>
        <b/>
        <sz val="11"/>
        <color theme="1"/>
        <rFont val="Arial Narrow"/>
        <family val="2"/>
      </rPr>
      <t>G. Técnica</t>
    </r>
    <r>
      <rPr>
        <sz val="11"/>
        <color theme="1"/>
        <rFont val="Arial Narrow"/>
        <family val="2"/>
      </rPr>
      <t xml:space="preserve">:
El Gerente Técnico asigna un Apoyo de Supervisión de contratos de acuerdo con el área de desempeño, quien se encarga de verificar el cumplimiento de requisitos habilitantes técnicos establecidos en la convocatoria , dejando registro en una lista de chequeo o informe de verificación de requisitos de toda la información presentada. El encargado de aprobar el proceso es el Gerente Técnico supervisor de los contratos.
La Gerencia Técnica cuenta con dos (2) abogadas quienes se encargan de brindar el apoyo en la parte técnica y jurídica de los contratos y de las convocatorias que se realizan dentro de la Gerencia Técnica.
Se realiza la Prorroga número 6 al acta de conformación de lista de proveedores convocatoria lista de proveedores 1 de 2017.
Se realiza Prorroga no. 2 a las actas de conformación de lista de proveedores de las convocatorias lista de proveedores no.01 de 2021
Estado en curso ya que la revisión se realiza durante todo el año, de acuerdo con los contratos y convocatorias adscritos a la Gerencia Técnica.
</t>
    </r>
    <r>
      <rPr>
        <b/>
        <sz val="11"/>
        <color theme="1"/>
        <rFont val="Arial Narrow"/>
        <family val="2"/>
      </rPr>
      <t>O. Gestión de la Información:</t>
    </r>
    <r>
      <rPr>
        <sz val="11"/>
        <color theme="1"/>
        <rFont val="Arial Narrow"/>
        <family val="2"/>
      </rPr>
      <t xml:space="preserve">
A corte de marzo 2023, la OGI mediante la evaluación  de las propuestas de los proponentes se realiza la verificación de los requisitos técnicos habilitantes y en caso de no  cumplir alguno solicita al área de contratos subsanar a estos requisitos.
El área de contratos envía a través de carta de subsanación, correos a los proponentes
</t>
    </r>
    <r>
      <rPr>
        <b/>
        <sz val="11"/>
        <color theme="1"/>
        <rFont val="Arial Narrow"/>
        <family val="2"/>
      </rPr>
      <t>G. Comercial:</t>
    </r>
    <r>
      <rPr>
        <sz val="11"/>
        <color theme="1"/>
        <rFont val="Arial Narrow"/>
        <family val="2"/>
      </rPr>
      <t xml:space="preserve"> para el primer trimestre no se registraron procesos contractuales en la Gerencia Comercial
</t>
    </r>
    <r>
      <rPr>
        <b/>
        <sz val="11"/>
        <color theme="1"/>
        <rFont val="Arial Narrow"/>
        <family val="2"/>
      </rPr>
      <t xml:space="preserve">O. Control Interno: </t>
    </r>
    <r>
      <rPr>
        <sz val="11"/>
        <color theme="1"/>
        <rFont val="Arial Narrow"/>
        <family val="2"/>
      </rPr>
      <t xml:space="preserve"> La Oficina de Control Interno en el primer  trimestre de 2023  no realizó procesos de contratación
</t>
    </r>
    <r>
      <rPr>
        <b/>
        <sz val="11"/>
        <color theme="1"/>
        <rFont val="Arial Narrow"/>
        <family val="2"/>
      </rPr>
      <t>GITAC</t>
    </r>
    <r>
      <rPr>
        <sz val="11"/>
        <color theme="1"/>
        <rFont val="Arial Narrow"/>
        <family val="2"/>
      </rPr>
      <t xml:space="preserve">:En el primer Trimestre del 2023 el Git de Archivo y correspondencia genero 1 contratos de prestación de servicios.
</t>
    </r>
    <r>
      <rPr>
        <b/>
        <sz val="11"/>
        <color theme="1"/>
        <rFont val="Arial Narrow"/>
        <family val="2"/>
      </rPr>
      <t>G. Sociedades Activas</t>
    </r>
    <r>
      <rPr>
        <sz val="11"/>
        <color theme="1"/>
        <rFont val="Arial Narrow"/>
        <family val="2"/>
      </rPr>
      <t xml:space="preserve">: En el T1 se realizaron 2 estudios previos para contratación de asesoría externa.
</t>
    </r>
    <r>
      <rPr>
        <b/>
        <sz val="11"/>
        <color theme="1"/>
        <rFont val="Arial Narrow"/>
        <family val="2"/>
      </rPr>
      <t>G. Financiera:</t>
    </r>
    <r>
      <rPr>
        <sz val="11"/>
        <color theme="1"/>
        <rFont val="Arial Narrow"/>
        <family val="2"/>
      </rPr>
      <t xml:space="preserve"> no se ha realizado ningún contrato nuevo este trimestre , sin embargo la Gerencia Financiera como parte del equipo evaluador de los procesos contractuales, realiza la verificación de los requisitos habilitantes financieros e informa mediante memorando a la Gerencia de Contratos los resultados de las evaluaciones financieras mensualmente . En caso de requerir subsanes a las propuestas de los proponentes, las solicita a la Gerencia de contratos por correo electrónico. Para los procesos contractuales donde la Gerencia Financiera hace parte de la supervisión del contrato, revisa adicionalmente los requisitos técnicos del mismo.
</t>
    </r>
    <r>
      <rPr>
        <b/>
        <sz val="11"/>
        <color theme="1"/>
        <rFont val="Arial Narrow"/>
        <family val="2"/>
      </rPr>
      <t>GIT. Viáticos:</t>
    </r>
    <r>
      <rPr>
        <sz val="11"/>
        <color theme="1"/>
        <rFont val="Arial Narrow"/>
        <family val="2"/>
      </rPr>
      <t xml:space="preserve">
La asignación de la evaluación la realiza el profesional que tiene los conocimientos técnicos de la necesidad de la contratación, en cuanto a los requisitos jurídicos y financieros los hace el área encargada.
</t>
    </r>
    <r>
      <rPr>
        <b/>
        <sz val="11"/>
        <color theme="1"/>
        <rFont val="Arial Narrow"/>
        <family val="2"/>
      </rPr>
      <t>G. Contratos</t>
    </r>
    <r>
      <rPr>
        <sz val="11"/>
        <color theme="1"/>
        <rFont val="Arial Narrow"/>
        <family val="2"/>
      </rPr>
      <t xml:space="preserve">: En el 1er trimestre del año se realizaron dos mínimas cuantías, en las cuales el profesional de la Gerencia de Contratos revisó las evaluaciones de las demás áreas, las cuales fueron publicadas en la web y en el Secop II. Ninguna de estas evaluaciones estaba sujeta a la aprobación del comité de contratos
</t>
    </r>
    <r>
      <rPr>
        <b/>
        <sz val="11"/>
        <color theme="1"/>
        <rFont val="Arial Narrow"/>
        <family val="2"/>
      </rPr>
      <t>O.  Comunicaciones:</t>
    </r>
    <r>
      <rPr>
        <sz val="11"/>
        <color theme="1"/>
        <rFont val="Arial Narrow"/>
        <family val="2"/>
      </rPr>
      <t xml:space="preserve">  La OCAC realiza todo el proceso para comunicar a través de la página web los requerimientos de las diferentes área misionales.
</t>
    </r>
    <r>
      <rPr>
        <b/>
        <sz val="11"/>
        <color theme="1"/>
        <rFont val="Arial Narrow"/>
        <family val="2"/>
      </rPr>
      <t>GBI. Urbanos:</t>
    </r>
    <r>
      <rPr>
        <sz val="11"/>
        <color theme="1"/>
        <rFont val="Arial Narrow"/>
        <family val="2"/>
      </rPr>
      <t xml:space="preserve"> Actualmente la Gerencia tiene el Contrato No. 047 de 2022 adjudicado sin acta de inicio, debido a que este se encuentra en revisión de la Vicepresidencia Jurídica conforme solicitud realizada mediante memorando 20234200014213.
</t>
    </r>
    <r>
      <rPr>
        <b/>
        <sz val="11"/>
        <color theme="1"/>
        <rFont val="Arial Narrow"/>
        <family val="2"/>
      </rPr>
      <t>GBI. Rurales</t>
    </r>
    <r>
      <rPr>
        <sz val="11"/>
        <color theme="1"/>
        <rFont val="Arial Narrow"/>
        <family val="2"/>
      </rPr>
      <t xml:space="preserve">: La Gerencia de Bienes Inmuebles Rurales no participa en este proceso.  
</t>
    </r>
    <r>
      <rPr>
        <b/>
        <sz val="11"/>
        <color theme="1"/>
        <rFont val="Arial Narrow"/>
        <family val="2"/>
      </rPr>
      <t>GR. Norte:</t>
    </r>
    <r>
      <rPr>
        <sz val="11"/>
        <color theme="1"/>
        <rFont val="Arial Narrow"/>
        <family val="2"/>
      </rPr>
      <t xml:space="preserve"> La Gerencia no participa de esta actividad. `
</t>
    </r>
    <r>
      <rPr>
        <b/>
        <sz val="11"/>
        <color theme="1"/>
        <rFont val="Arial Narrow"/>
        <family val="2"/>
      </rPr>
      <t>GIT. Servicios Administrativos</t>
    </r>
    <r>
      <rPr>
        <sz val="11"/>
        <color theme="1"/>
        <rFont val="Arial Narrow"/>
        <family val="2"/>
      </rPr>
      <t xml:space="preserve"> : En los procesos de contratación adelantados por el área, los estudios previos son elaborados con base en lo establecido en el Manual de Contratación y el formato F-BS1-054 determinado para tal fin. La revisión de los requisitos técnicos es realizada conforme el pliego de condiciones y la necesidad a suplir. </t>
    </r>
    <r>
      <rPr>
        <b/>
        <sz val="11"/>
        <color theme="1"/>
        <rFont val="Arial Narrow"/>
        <family val="2"/>
      </rPr>
      <t xml:space="preserve"> 
G. Sociedades en liquidación: </t>
    </r>
    <r>
      <rPr>
        <sz val="11"/>
        <color theme="1"/>
        <rFont val="Arial Narrow"/>
        <family val="2"/>
      </rPr>
      <t xml:space="preserve">Participa en las convocatorias a saber en lo relacionado con depositarios en calidad de liquidadores. 
</t>
    </r>
    <r>
      <rPr>
        <b/>
        <sz val="11"/>
        <color theme="1"/>
        <rFont val="Arial Narrow"/>
        <family val="2"/>
      </rPr>
      <t xml:space="preserve">G. Proyectos Especiales: </t>
    </r>
    <r>
      <rPr>
        <sz val="11"/>
        <color theme="1"/>
        <rFont val="Arial Narrow"/>
        <family val="2"/>
      </rPr>
      <t xml:space="preserve">A corte del primer trimestre de 2023 no se realizaron procesos de contratación que requirieran la publicación de términos de referencia y/o pliegos de condiciones. </t>
    </r>
    <r>
      <rPr>
        <b/>
        <sz val="11"/>
        <color theme="1"/>
        <rFont val="Arial Narrow"/>
        <family val="2"/>
      </rPr>
      <t xml:space="preserve"> 
Presidencia</t>
    </r>
    <r>
      <rPr>
        <sz val="11"/>
        <color theme="1"/>
        <rFont val="Arial Narrow"/>
        <family val="2"/>
      </rPr>
      <t xml:space="preserve">: El Despacho de Presidencia no es área competente para evaluar y habilitar técnica, financiar ay jurídicamente los procesos contractuales. La competencia radica así: Habilitación técnica (área que requiere el contrato/lista de proveedores), habilitación financiera (Gerencia financiera) y habilitación Jurídica (Gerencia contratos). 
</t>
    </r>
    <r>
      <rPr>
        <b/>
        <sz val="11"/>
        <color theme="1"/>
        <rFont val="Arial Narrow"/>
        <family val="2"/>
      </rPr>
      <t>G. Talento Humano</t>
    </r>
    <r>
      <rPr>
        <sz val="11"/>
        <color theme="1"/>
        <rFont val="Arial Narrow"/>
        <family val="2"/>
      </rPr>
      <t>: La Gerencia de Talento Humano hace la validación y evaluación técnica de sus futuros proveedores y se remite a contratos para publicación.</t>
    </r>
    <r>
      <rPr>
        <b/>
        <sz val="11"/>
        <color theme="1"/>
        <rFont val="Arial Narrow"/>
        <family val="2"/>
      </rPr>
      <t xml:space="preserve"> 
GR. Suroccidente:</t>
    </r>
    <r>
      <rPr>
        <sz val="11"/>
        <color theme="1"/>
        <rFont val="Arial Narrow"/>
        <family val="2"/>
      </rPr>
      <t xml:space="preserve"> El funcionario realiza las validaciones de acuerdo con los lineamientos exigistos por la gerencia de contratos y el procedimiento.
</t>
    </r>
    <r>
      <rPr>
        <b/>
        <sz val="11"/>
        <color theme="1"/>
        <rFont val="Arial Narrow"/>
        <family val="2"/>
      </rPr>
      <t>GIT. Aseguramiento:</t>
    </r>
    <r>
      <rPr>
        <sz val="11"/>
        <color theme="1"/>
        <rFont val="Arial Narrow"/>
        <family val="2"/>
      </rPr>
      <t xml:space="preserve"> El GIT. Aseguramiento y Control de la Información no adelanta esta actividad
</t>
    </r>
    <r>
      <rPr>
        <b/>
        <sz val="11"/>
        <color theme="1"/>
        <rFont val="Arial Narrow"/>
        <family val="2"/>
      </rPr>
      <t>O. Asesora de Planeación: A</t>
    </r>
    <r>
      <rPr>
        <sz val="11"/>
        <color theme="1"/>
        <rFont val="Arial Narrow"/>
        <family val="2"/>
      </rPr>
      <t xml:space="preserve"> la OAP no se le ha delegado como parte de equipo evaluador de convocatorias vigentes de SAE.
</t>
    </r>
    <r>
      <rPr>
        <b/>
        <sz val="11"/>
        <color theme="1"/>
        <rFont val="Arial Narrow"/>
        <family val="2"/>
      </rPr>
      <t>GR. Centro Oriente</t>
    </r>
    <r>
      <rPr>
        <sz val="11"/>
        <color theme="1"/>
        <rFont val="Arial Narrow"/>
        <family val="2"/>
      </rPr>
      <t>: No pertenece a la Regional</t>
    </r>
  </si>
  <si>
    <r>
      <rPr>
        <b/>
        <sz val="11"/>
        <color theme="1"/>
        <rFont val="Arial Narrow"/>
        <family val="2"/>
      </rPr>
      <t>G. Técnica</t>
    </r>
    <r>
      <rPr>
        <sz val="11"/>
        <color theme="1"/>
        <rFont val="Arial Narrow"/>
        <family val="2"/>
      </rPr>
      <t xml:space="preserve">:
\\fileserver.saesas.gov.co\publica\7 - Coordinación Técnica\AREA TECNICA\FUNCIONARIOS\NJIMENEZ\1. VALORACIÓN DE SOCIEDADES\2. ACTUALIZACIÓN BANCAS DE INVERSIÓN
\\fileserver.saesas.gov.co\publica\7 - Coordinación Técnica\AREA TECNICA\FUNCIONARIOS\JBRAVO\CONTRATACIONES
\\fileserver.saesas.gov.co\publica\7 - Coordinación Técnica\AREA TECNICA\FUNCIONARIOS\LFORERO\02.AVALUOS\PRORROGA
file://fileserver.saesas.gov.co/publica/7%20-%20Coordinaci%C3%B3n%20T%C3%A9cnica/AREA%20TECNICA/FUNCIONARIOS/LFORERO/03.SANEAMIENTO/Informe%20de%20evaluaci%C3%B3n%20t%C3%A9cnica%20(2).pdf
file://fileserver.saesas.gov.co/publica/7%20-%20Coordinaci%C3%B3n%20T%C3%A9cnica/AREA%20TECNICA/FUNCIONARIOS/LFORERO/02.AVALUOS/PRORROGA/Prorroga%20No.%2006%20Convocatoria%20No.%201%20de%202017.pdf
file://fileserver.saesas.gov.co/publica/7%20-%20Coordinaci%C3%B3n%20T%C3%A9cnica/AREA%20TECNICA/FUNCIONARIOS/LFORERO/03.SANEAMIENTO/Prorroga_No_2___LISTA_DE_PROVEEDORES_ONVOCATORIA_No._01_DE_202.pdf
Evidencias cargadas Carpeta 5
</t>
    </r>
    <r>
      <rPr>
        <b/>
        <sz val="11"/>
        <color theme="1"/>
        <rFont val="Arial Narrow"/>
        <family val="2"/>
      </rPr>
      <t>O. Gestión de la Información:</t>
    </r>
    <r>
      <rPr>
        <sz val="11"/>
        <color theme="1"/>
        <rFont val="Arial Narrow"/>
        <family val="2"/>
      </rPr>
      <t xml:space="preserve">
Correo electrónico
Cartas de Subsanación
</t>
    </r>
    <r>
      <rPr>
        <b/>
        <sz val="11"/>
        <color theme="1"/>
        <rFont val="Arial Narrow"/>
        <family val="2"/>
      </rPr>
      <t>O. Control Interno</t>
    </r>
    <r>
      <rPr>
        <sz val="11"/>
        <color theme="1"/>
        <rFont val="Arial Narrow"/>
        <family val="2"/>
      </rPr>
      <t xml:space="preserve">: 
No aplica
</t>
    </r>
    <r>
      <rPr>
        <b/>
        <sz val="11"/>
        <color theme="1"/>
        <rFont val="Arial Narrow"/>
        <family val="2"/>
      </rPr>
      <t>GITAC:</t>
    </r>
    <r>
      <rPr>
        <sz val="11"/>
        <color theme="1"/>
        <rFont val="Arial Narrow"/>
        <family val="2"/>
      </rPr>
      <t xml:space="preserve"> Se encuentran publicados en el Secop II y toda la información contractual esta en la siguiente ruta:  \\fileserver\publica\110-OAP\Evidencias_Riesgos\GIT_Archivo
</t>
    </r>
    <r>
      <rPr>
        <b/>
        <sz val="11"/>
        <color theme="1"/>
        <rFont val="Arial Narrow"/>
        <family val="2"/>
      </rPr>
      <t>G. Sociedades Activas:</t>
    </r>
    <r>
      <rPr>
        <sz val="11"/>
        <color theme="1"/>
        <rFont val="Arial Narrow"/>
        <family val="2"/>
      </rPr>
      <t xml:space="preserve"> Documentos que soportan la contratación.
</t>
    </r>
    <r>
      <rPr>
        <b/>
        <sz val="11"/>
        <color theme="1"/>
        <rFont val="Arial Narrow"/>
        <family val="2"/>
      </rPr>
      <t>G. Financiera</t>
    </r>
    <r>
      <rPr>
        <sz val="11"/>
        <color theme="1"/>
        <rFont val="Arial Narrow"/>
        <family val="2"/>
      </rPr>
      <t xml:space="preserve">: N/A
</t>
    </r>
    <r>
      <rPr>
        <b/>
        <sz val="11"/>
        <color theme="1"/>
        <rFont val="Arial Narrow"/>
        <family val="2"/>
      </rPr>
      <t>GIT. Viáticos:</t>
    </r>
    <r>
      <rPr>
        <sz val="11"/>
        <color theme="1"/>
        <rFont val="Arial Narrow"/>
        <family val="2"/>
      </rPr>
      <t xml:space="preserve">
la evaluación técnica de los procesos de contratación se radican por el aplicativo Orfeo y son publicadas en la pagina web y en la plataforma Secop.
</t>
    </r>
    <r>
      <rPr>
        <b/>
        <sz val="11"/>
        <color theme="1"/>
        <rFont val="Arial Narrow"/>
        <family val="2"/>
      </rPr>
      <t>G. Contratos:</t>
    </r>
    <r>
      <rPr>
        <sz val="11"/>
        <color theme="1"/>
        <rFont val="Arial Narrow"/>
        <family val="2"/>
      </rPr>
      <t xml:space="preserve"> https://www.saesas.gov.co/transparencia_acceso_informaciOn_pUblica/8_contratacion/8_1_publicacion_informacion_30030/procesos_curso
</t>
    </r>
    <r>
      <rPr>
        <b/>
        <sz val="11"/>
        <color theme="1"/>
        <rFont val="Arial Narrow"/>
        <family val="2"/>
      </rPr>
      <t xml:space="preserve">O.  Comunicaciones:  Pagina web
GBI. Urbanos: </t>
    </r>
    <r>
      <rPr>
        <sz val="11"/>
        <color theme="1"/>
        <rFont val="Arial Narrow"/>
        <family val="2"/>
      </rPr>
      <t xml:space="preserve">Memorando creado en el aplicativo ORFEO con el número 20234200014213. </t>
    </r>
    <r>
      <rPr>
        <b/>
        <sz val="11"/>
        <color theme="1"/>
        <rFont val="Arial Narrow"/>
        <family val="2"/>
      </rPr>
      <t>GR. Norte</t>
    </r>
    <r>
      <rPr>
        <sz val="11"/>
        <color theme="1"/>
        <rFont val="Arial Narrow"/>
        <family val="2"/>
      </rPr>
      <t xml:space="preserve">: N/A 
</t>
    </r>
    <r>
      <rPr>
        <b/>
        <sz val="11"/>
        <color theme="1"/>
        <rFont val="Arial Narrow"/>
        <family val="2"/>
      </rPr>
      <t xml:space="preserve">GIT. Servicios Administrativos : </t>
    </r>
    <r>
      <rPr>
        <sz val="11"/>
        <color theme="1"/>
        <rFont val="Arial Narrow"/>
        <family val="2"/>
      </rPr>
      <t xml:space="preserve"> Capetas físicas de supervisión de los contratos en las que reposan los documentos que soportan la etapa precontractual.</t>
    </r>
    <r>
      <rPr>
        <b/>
        <sz val="11"/>
        <color theme="1"/>
        <rFont val="Arial Narrow"/>
        <family val="2"/>
      </rPr>
      <t xml:space="preserve"> 
G. Sociedades en liquidación:</t>
    </r>
    <r>
      <rPr>
        <sz val="11"/>
        <color theme="1"/>
        <rFont val="Arial Narrow"/>
        <family val="2"/>
      </rPr>
      <t xml:space="preserve"> Cuando se solicita funcionarios de la gerencia participan en el proceso</t>
    </r>
    <r>
      <rPr>
        <b/>
        <sz val="11"/>
        <color theme="1"/>
        <rFont val="Arial Narrow"/>
        <family val="2"/>
      </rPr>
      <t xml:space="preserve"> 
G. Proyectos Especiales: </t>
    </r>
    <r>
      <rPr>
        <sz val="11"/>
        <color theme="1"/>
        <rFont val="Arial Narrow"/>
        <family val="2"/>
      </rPr>
      <t xml:space="preserve">N/A 
</t>
    </r>
    <r>
      <rPr>
        <b/>
        <sz val="11"/>
        <color theme="1"/>
        <rFont val="Arial Narrow"/>
        <family val="2"/>
      </rPr>
      <t xml:space="preserve">Presidencia: </t>
    </r>
    <r>
      <rPr>
        <sz val="11"/>
        <color theme="1"/>
        <rFont val="Arial Narrow"/>
        <family val="2"/>
      </rPr>
      <t xml:space="preserve">No aplica 
</t>
    </r>
    <r>
      <rPr>
        <b/>
        <sz val="11"/>
        <color theme="1"/>
        <rFont val="Arial Narrow"/>
        <family val="2"/>
      </rPr>
      <t>G. Talento Humano:</t>
    </r>
    <r>
      <rPr>
        <sz val="11"/>
        <color theme="1"/>
        <rFont val="Arial Narrow"/>
        <family val="2"/>
      </rPr>
      <t xml:space="preserve"> Publicación en la Pagina WEB de la entidad y SECOP II realizada de por la Gerencia de Contratos. 
</t>
    </r>
    <r>
      <rPr>
        <b/>
        <sz val="11"/>
        <color theme="1"/>
        <rFont val="Arial Narrow"/>
        <family val="2"/>
      </rPr>
      <t>GR. Suroccidente:</t>
    </r>
    <r>
      <rPr>
        <sz val="11"/>
        <color theme="1"/>
        <rFont val="Arial Narrow"/>
        <family val="2"/>
      </rPr>
      <t xml:space="preserve"> Memorando aplicativo
 Orfeo, contrato.
</t>
    </r>
    <r>
      <rPr>
        <b/>
        <sz val="11"/>
        <color theme="1"/>
        <rFont val="Arial Narrow"/>
        <family val="2"/>
      </rPr>
      <t>GIT. Aseguramiento</t>
    </r>
    <r>
      <rPr>
        <sz val="11"/>
        <color theme="1"/>
        <rFont val="Arial Narrow"/>
        <family val="2"/>
      </rPr>
      <t xml:space="preserve">: El GIT. Aseguramiento y Control de la Información no adelanta esta actividad
</t>
    </r>
    <r>
      <rPr>
        <b/>
        <sz val="11"/>
        <color theme="1"/>
        <rFont val="Arial Narrow"/>
        <family val="2"/>
      </rPr>
      <t>O. Asesora de Planeación:</t>
    </r>
    <r>
      <rPr>
        <sz val="11"/>
        <color theme="1"/>
        <rFont val="Arial Narrow"/>
        <family val="2"/>
      </rPr>
      <t xml:space="preserve"> na
</t>
    </r>
    <r>
      <rPr>
        <b/>
        <sz val="11"/>
        <color theme="1"/>
        <rFont val="Arial Narrow"/>
        <family val="2"/>
      </rPr>
      <t xml:space="preserve">GR. Centro Oriente: </t>
    </r>
    <r>
      <rPr>
        <sz val="11"/>
        <color theme="1"/>
        <rFont val="Arial Narrow"/>
        <family val="2"/>
      </rPr>
      <t xml:space="preserve"> No pertenece a la Regional</t>
    </r>
  </si>
  <si>
    <r>
      <rPr>
        <b/>
        <sz val="11"/>
        <color theme="1"/>
        <rFont val="Arial Narrow"/>
        <family val="2"/>
      </rPr>
      <t xml:space="preserve">G. Contratos: </t>
    </r>
    <r>
      <rPr>
        <sz val="11"/>
        <color theme="1"/>
        <rFont val="Arial Narrow"/>
        <family val="2"/>
      </rPr>
      <t xml:space="preserve">En el 1er trimestre del año se realizaron dos mínimas cuantías de las cuales se publicaron las invitaciones y estudios previos respectivos en la web y en el Secop II
</t>
    </r>
  </si>
  <si>
    <r>
      <rPr>
        <b/>
        <sz val="11"/>
        <color theme="1"/>
        <rFont val="Arial Narrow"/>
        <family val="2"/>
      </rPr>
      <t>G. Contratos:</t>
    </r>
    <r>
      <rPr>
        <sz val="11"/>
        <color theme="1"/>
        <rFont val="Arial Narrow"/>
        <family val="2"/>
      </rPr>
      <t xml:space="preserve"> https://www.saesas.gov.co/transparencia_acceso_informaciOn_pUblica/8_contratacion/8_1_publicacion_informacion_30030/procesos_curso
</t>
    </r>
  </si>
  <si>
    <t>Evaluaciones incompletas o sesgadas de los potenciales contratistas</t>
  </si>
  <si>
    <t>Verificación de evaluaciones por Comité de Contratación</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</si>
  <si>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</si>
  <si>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t>G. Contratos: En el transcurso del 1er trimestre no se ha requerido que el comité de contratos apruebe alguna de las evaluaciones de los procesos</t>
  </si>
  <si>
    <t>G. Contratos: https://www.saesas.gov.co/transparencia_acceso_informaciOn_pUblica/8_contratacion/8_1_publicacion_informacion_30030/procesos_curso</t>
  </si>
  <si>
    <t>Gestión_Jurídica</t>
  </si>
  <si>
    <t>Defensa judicial</t>
  </si>
  <si>
    <t>Garantizar la seguridad jurídica de todas las actuaciones de SAE, atendiendo oportunamente los requerimientos realizados por las autoridades judiciales</t>
  </si>
  <si>
    <t>Denuncias</t>
  </si>
  <si>
    <t xml:space="preserve">abstenerse de  informar o de poner en conocimiento presuntas conductas delictivas o antiéticas a investigar por las autoridades respectivas  </t>
  </si>
  <si>
    <t>Desconocimiento de la normatividad que exige la denuncia de las conductas delictivas</t>
  </si>
  <si>
    <t>1) Pérdida de imagen reputacional y credibilidad institucional
2) Implicaciones a nivel penal, disciplinario, fiscal o sancionatorio
3) Demandas de la ciudadanía
4) Continuidad de conductas  delictivas no informadas</t>
  </si>
  <si>
    <t>Identificación de necesidades de capacitación</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</si>
  <si>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</si>
  <si>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P-GT2-036 Diseño y Ejecución del Plan Empresarial de Capacitación PEC</t>
  </si>
  <si>
    <t>G. Asuntos Legales</t>
  </si>
  <si>
    <t>Brindar capacitación en gestión de denuncias</t>
  </si>
  <si>
    <r>
      <rPr>
        <b/>
        <sz val="11"/>
        <color theme="1"/>
        <rFont val="Arial Narrow"/>
        <family val="2"/>
      </rPr>
      <t>G. Asuntos Legales:</t>
    </r>
    <r>
      <rPr>
        <sz val="11"/>
        <color theme="1"/>
        <rFont val="Arial Narrow"/>
        <family val="2"/>
      </rPr>
      <t xml:space="preserve"> se ha iniciado la solicitud a talento humano para programación de la capacitación </t>
    </r>
  </si>
  <si>
    <t xml:space="preserve">G. Asuntos Legales Correo de solicitud de capacitación </t>
  </si>
  <si>
    <t xml:space="preserve">G. Asuntos Legales: se ha iniciado la solicitud a talento humano para programación de la capacitación </t>
  </si>
  <si>
    <t xml:space="preserve">G. Asuntos Legales: Correo de solicitud de capacitación </t>
  </si>
  <si>
    <r>
      <rPr>
        <b/>
        <sz val="11"/>
        <color theme="1"/>
        <rFont val="Arial Narrow"/>
        <family val="2"/>
      </rPr>
      <t xml:space="preserve">G. Asuntos Legales: </t>
    </r>
    <r>
      <rPr>
        <sz val="11"/>
        <color theme="1"/>
        <rFont val="Arial Narrow"/>
        <family val="2"/>
      </rPr>
      <t>el área no reporta riesgos materializados.</t>
    </r>
  </si>
  <si>
    <r>
      <rPr>
        <b/>
        <sz val="11"/>
        <color theme="1"/>
        <rFont val="Arial Narrow"/>
        <family val="2"/>
      </rPr>
      <t>G. Asuntos Legales</t>
    </r>
    <r>
      <rPr>
        <sz val="11"/>
        <color theme="1"/>
        <rFont val="Arial Narrow"/>
        <family val="2"/>
      </rPr>
      <t>: NA</t>
    </r>
  </si>
  <si>
    <t>Ausencia o debilidades en los canales formales para recepción de denuncias</t>
  </si>
  <si>
    <t>Validación de PQRS radicados por la ciudadanía</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</si>
  <si>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</si>
  <si>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P-CA2-033 Procedimiento de seguimiento y control a requerimientos</t>
  </si>
  <si>
    <t>O. Comunicaciones y Atención al Ciudadano</t>
  </si>
  <si>
    <t>Implementar canal de recepción de denuncias de forma exclusiva</t>
  </si>
  <si>
    <t>Canal de denuncias implementado</t>
  </si>
  <si>
    <r>
      <t xml:space="preserve">O.  Comunicaciones: </t>
    </r>
    <r>
      <rPr>
        <sz val="11"/>
        <color theme="1"/>
        <rFont val="Arial Narrow"/>
        <family val="2"/>
      </rPr>
      <t>La OCAC envía semanalmente un reporte de las denuncias radicadas en el módulo de pqr a la Gerencia de Riesgos, Ética y Cumplimiento</t>
    </r>
  </si>
  <si>
    <r>
      <t xml:space="preserve">O.  Comunicaciones:  </t>
    </r>
    <r>
      <rPr>
        <sz val="11"/>
        <color theme="1"/>
        <rFont val="Arial Narrow"/>
        <family val="2"/>
      </rPr>
      <t>correo electrónico y modulo pqr</t>
    </r>
  </si>
  <si>
    <t>Sin Reporte</t>
  </si>
  <si>
    <r>
      <rPr>
        <b/>
        <sz val="11"/>
        <color theme="1"/>
        <rFont val="Arial Narrow"/>
        <family val="2"/>
      </rPr>
      <t xml:space="preserve">G. Asuntos Legales: </t>
    </r>
    <r>
      <rPr>
        <sz val="11"/>
        <color theme="1"/>
        <rFont val="Arial Narrow"/>
        <family val="2"/>
      </rPr>
      <t>sin reporte</t>
    </r>
  </si>
  <si>
    <t>Temor a repercusiones en la estabilidad laboral</t>
  </si>
  <si>
    <t>Verificación de denuncias realizadas a colaboradores de la empresa</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</si>
  <si>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</si>
  <si>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P-GT1-115 Procedimiento Disciplinario Laboral</t>
  </si>
  <si>
    <t>Realizar capacitación sobre los efectos penales en los que incurre los colaboradores de SAE</t>
  </si>
  <si>
    <r>
      <rPr>
        <b/>
        <sz val="11"/>
        <color theme="1"/>
        <rFont val="Arial Narrow"/>
        <family val="2"/>
      </rPr>
      <t>G. Talento Humano</t>
    </r>
    <r>
      <rPr>
        <sz val="11"/>
        <color theme="1"/>
        <rFont val="Arial Narrow"/>
        <family val="2"/>
      </rPr>
      <t>: Todos los casos reportados a para investigación disciplinaria se realizan con el fin de aclarar su situación.</t>
    </r>
  </si>
  <si>
    <r>
      <rPr>
        <b/>
        <sz val="11"/>
        <color theme="1"/>
        <rFont val="Arial Narrow"/>
        <family val="2"/>
      </rPr>
      <t>G. Talento Humano</t>
    </r>
    <r>
      <rPr>
        <sz val="11"/>
        <color theme="1"/>
        <rFont val="Arial Narrow"/>
        <family val="2"/>
      </rPr>
      <t>: Correo reporte a la Gerencia de Talento Humano</t>
    </r>
  </si>
  <si>
    <t>Tecnología</t>
  </si>
  <si>
    <t>Seguridad de la Información</t>
  </si>
  <si>
    <t>Buscar que los principios de disponibilidad, integridad y confidencialidad de la información se cumplan por parte de los usuarios, proveedores, terceros y contratistas, así como realizar la gestión de riesgos periódicamente para mantener los activos de información protegidos</t>
  </si>
  <si>
    <t>Gestión de la información</t>
  </si>
  <si>
    <t>dar uso indebido o ilícito de información confidencial, privilegiada o reservada relativa a los procesos que adelanta la SAE así como de sus sistemas de información</t>
  </si>
  <si>
    <t>Posibles retrasos en la implementación completa de las políticas de accesibilidad y seguridad de la información en la entidad</t>
  </si>
  <si>
    <t xml:space="preserve">   Es viable que el evento ocurra en la mayoría de las circunstancias</t>
  </si>
  <si>
    <t>Control en la implementación del Sistema de Seguridad de la Información</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</si>
  <si>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</si>
  <si>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 xml:space="preserve">Realizar capacitaciones sobre el uso adecuado de las TIC y seguridad de la información </t>
  </si>
  <si>
    <t>Listados de asistencia</t>
  </si>
  <si>
    <r>
      <t>O. Gestión de la Información</t>
    </r>
    <r>
      <rPr>
        <sz val="11"/>
        <color theme="1"/>
        <rFont val="Arial Narrow"/>
        <family val="2"/>
      </rPr>
      <t>:
A corte de marzo 2023, se continua con la validación de políticas, controles, procedimientos, manuales, desarrollos acorde con lo establecido en la norma, y la implementación de Daruma en preproducción para la gestión de requisitos y su evaluación.
Desarrollo de auditorias internas pendientes del 2022</t>
    </r>
  </si>
  <si>
    <r>
      <rPr>
        <b/>
        <sz val="11"/>
        <color theme="1"/>
        <rFont val="Arial Narrow"/>
        <family val="2"/>
      </rPr>
      <t>O. Gestión de la Información</t>
    </r>
    <r>
      <rPr>
        <sz val="11"/>
        <color theme="1"/>
        <rFont val="Arial Narrow"/>
        <family val="2"/>
      </rPr>
      <t>:
http://preprodmipgapp.saesas.gov.co/app.php/staff/</t>
    </r>
  </si>
  <si>
    <r>
      <t>O. Gestión de la Información</t>
    </r>
    <r>
      <rPr>
        <sz val="11"/>
        <color theme="1"/>
        <rFont val="Arial Narrow"/>
        <family val="2"/>
      </rPr>
      <t>:
A corte de marzo 2023, se realizaron indicaciones para los usuarios que solicitaron por tickets o comunicándose a la mesa de ayuda, cuentan con los instructivos y manuales publicados en Techno SAE</t>
    </r>
  </si>
  <si>
    <r>
      <t>O. Gestión de la Información</t>
    </r>
    <r>
      <rPr>
        <sz val="11"/>
        <color theme="1"/>
        <rFont val="Arial Narrow"/>
        <family val="2"/>
      </rPr>
      <t>:
Teams
Encuestas
Techno SAE</t>
    </r>
  </si>
  <si>
    <r>
      <t>O. Gestión de la Información</t>
    </r>
    <r>
      <rPr>
        <sz val="11"/>
        <color theme="1"/>
        <rFont val="Arial Narrow"/>
        <family val="2"/>
      </rPr>
      <t>:
A corte de marzo 2023, se gestiona con la validación o radicación de las solicitudes por parte de los lideres de proceso,  para la asignación de perfiles de usuario en los diferentes plataformas tecnológicas</t>
    </r>
  </si>
  <si>
    <t>Deficiencia en el rendimiento de los sistemas de información</t>
  </si>
  <si>
    <t>Verificación de diagnósticos de herramientas de monitoreo de infraestructura tecnológica</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</si>
  <si>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</si>
  <si>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P-TE1-203 Procedimiento de Monitoreo de la infraestructura Tecnológica</t>
  </si>
  <si>
    <r>
      <t>O. Gestión de la Información</t>
    </r>
    <r>
      <rPr>
        <sz val="11"/>
        <color theme="1"/>
        <rFont val="Arial Narrow"/>
        <family val="2"/>
      </rPr>
      <t>:
A corte de marzo 2023, se realizó monitoreo a las herramientas de seguridad SIEM, Firewall, Antivirus, Pcsecure, WAF, los reportes y evidencias se pueden verificar en tiempo real y en línea, además de los reportes automáticos generados por dichas herramientas. De igual manera los eventos e informes reportados por el SOC-NOC fueron analizados y gestionados</t>
    </r>
  </si>
  <si>
    <r>
      <rPr>
        <b/>
        <sz val="11"/>
        <color theme="1"/>
        <rFont val="Arial Narrow"/>
        <family val="2"/>
      </rPr>
      <t>O. Gestión de la Información</t>
    </r>
    <r>
      <rPr>
        <sz val="11"/>
        <color theme="1"/>
        <rFont val="Arial Narrow"/>
        <family val="2"/>
      </rPr>
      <t>:
Herramientas de Monitoreo en tiempo real
Informes de Proveedores
Informes del SOC - NOC</t>
    </r>
  </si>
  <si>
    <t>Existencia de vulnerabilidades de seguridad de la información en los sistemas de información</t>
  </si>
  <si>
    <t>Monitoreo automatizado de Seguridad de la Información</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</si>
  <si>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</si>
  <si>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r>
      <rPr>
        <b/>
        <sz val="11"/>
        <color theme="1"/>
        <rFont val="Arial Narrow"/>
        <family val="2"/>
      </rPr>
      <t>O. Gestión de la Información</t>
    </r>
    <r>
      <rPr>
        <sz val="11"/>
        <color theme="1"/>
        <rFont val="Arial Narrow"/>
        <family val="2"/>
      </rPr>
      <t xml:space="preserve">:
Herramientas de Seguridad
</t>
    </r>
  </si>
  <si>
    <t>Daños o fallas en los sistemas de información</t>
  </si>
  <si>
    <t>Atención y soporte de incidencias tecnológicas</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</si>
  <si>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</si>
  <si>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P-TE3-150 Procedimiento Mantenimiento y Soporte de Aplicaciones</t>
  </si>
  <si>
    <r>
      <t>O. Gestión de la Información</t>
    </r>
    <r>
      <rPr>
        <sz val="11"/>
        <color theme="1"/>
        <rFont val="Arial Narrow"/>
        <family val="2"/>
      </rPr>
      <t>:
A corte de marzo 2023, se gestionan en mesa de ayuda las solicitudes radicadas de acuerdo con la asignación de los especialistas que validan y evalúan la mejor solución, y de ser necesario se presentan en el comité de control de cambios semanalmente</t>
    </r>
  </si>
  <si>
    <t>Disposición_Temporal</t>
  </si>
  <si>
    <t>Administración directa</t>
  </si>
  <si>
    <t>Generar productividad en los bienes muebles e inmuebles de administración directa por medio de la suscripción de contratos y el seguimiento de arrendamiento para ser administrados directamente o por medio de depositarios</t>
  </si>
  <si>
    <t>Administración directa de activos</t>
  </si>
  <si>
    <t>favorecer a terceros para que de manera ilegal  se  apropien de activos del estado.</t>
  </si>
  <si>
    <t>Ineficacia de los controles definidos en la inspección de bienes</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</si>
  <si>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</si>
  <si>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Verificación de estados de ocupación de Inmuebles</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</si>
  <si>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</si>
  <si>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G. Regionales</t>
  </si>
  <si>
    <r>
      <rPr>
        <b/>
        <sz val="11"/>
        <color theme="1"/>
        <rFont val="Arial Narrow"/>
        <family val="2"/>
      </rPr>
      <t>GR. Norte:</t>
    </r>
    <r>
      <rPr>
        <sz val="11"/>
        <color theme="1"/>
        <rFont val="Arial Narrow"/>
        <family val="2"/>
      </rPr>
      <t xml:space="preserve"> Durante el trimestre no se encontraron novedades asociadas a riesgo de corrupción en las visitas de inspección realizadas ni en las reuniones periódicas de seguimiento a la gestión de los depositarios provisionales. </t>
    </r>
    <r>
      <rPr>
        <b/>
        <sz val="11"/>
        <color theme="1"/>
        <rFont val="Arial Narrow"/>
        <family val="2"/>
      </rPr>
      <t xml:space="preserve"> 
GR. Suroccidente:</t>
    </r>
    <r>
      <rPr>
        <sz val="11"/>
        <color theme="1"/>
        <rFont val="Arial Narrow"/>
        <family val="2"/>
      </rPr>
      <t xml:space="preserve"> Se programan el cronograma de visitas de acuerdo con la metodología.
</t>
    </r>
    <r>
      <rPr>
        <b/>
        <sz val="11"/>
        <color theme="1"/>
        <rFont val="Arial Narrow"/>
        <family val="2"/>
      </rPr>
      <t>GR. Centro Oriente:</t>
    </r>
    <r>
      <rPr>
        <sz val="11"/>
        <color theme="1"/>
        <rFont val="Arial Narrow"/>
        <family val="2"/>
      </rPr>
      <t xml:space="preserve">Se ejecuta el procedimiento establecido, apoyando con todo el personal de la Regional, y en cuyo caso corresponda se da traslado al Nivel Central. </t>
    </r>
  </si>
  <si>
    <r>
      <rPr>
        <b/>
        <sz val="11"/>
        <color theme="1"/>
        <rFont val="Arial Narrow"/>
        <family val="2"/>
      </rPr>
      <t>GR. Norte:</t>
    </r>
    <r>
      <rPr>
        <sz val="11"/>
        <color theme="1"/>
        <rFont val="Arial Narrow"/>
        <family val="2"/>
      </rPr>
      <t xml:space="preserve"> Actas de visita e informes diagnósticos cargados en sistema de información SIGMA 2.0.         \\fileserver\publica\45 - Regional Norte\COORDINACION COMERCIAL\DEPOSITARIOS 
G</t>
    </r>
    <r>
      <rPr>
        <b/>
        <sz val="11"/>
        <color theme="1"/>
        <rFont val="Arial Narrow"/>
        <family val="2"/>
      </rPr>
      <t>R. Suroccidente:</t>
    </r>
    <r>
      <rPr>
        <sz val="11"/>
        <color theme="1"/>
        <rFont val="Arial Narrow"/>
        <family val="2"/>
      </rPr>
      <t xml:space="preserve"> Aplicativo Sigma 2.0
</t>
    </r>
    <r>
      <rPr>
        <b/>
        <sz val="11"/>
        <color theme="1"/>
        <rFont val="Arial Narrow"/>
        <family val="2"/>
      </rPr>
      <t xml:space="preserve">GR. Centro Oriente: </t>
    </r>
    <r>
      <rPr>
        <sz val="11"/>
        <color theme="1"/>
        <rFont val="Arial Narrow"/>
        <family val="2"/>
      </rPr>
      <t xml:space="preserve">Actas de recepción y/o entregas de inmuebles, Acta de visita de inspección, Acta de reunión, Informes, Memorandos internos, correos electronicos. </t>
    </r>
  </si>
  <si>
    <r>
      <rPr>
        <b/>
        <sz val="11"/>
        <color theme="1"/>
        <rFont val="Arial Narrow"/>
        <family val="2"/>
      </rPr>
      <t xml:space="preserve">GR. Norte: </t>
    </r>
    <r>
      <rPr>
        <sz val="11"/>
        <color theme="1"/>
        <rFont val="Arial Narrow"/>
        <family val="2"/>
      </rPr>
      <t xml:space="preserve">NA 
</t>
    </r>
    <r>
      <rPr>
        <b/>
        <sz val="11"/>
        <color theme="1"/>
        <rFont val="Arial Narrow"/>
        <family val="2"/>
      </rPr>
      <t>GR. Suroccidente</t>
    </r>
    <r>
      <rPr>
        <sz val="11"/>
        <color theme="1"/>
        <rFont val="Arial Narrow"/>
        <family val="2"/>
      </rPr>
      <t xml:space="preserve">: El riesgo no se ha materialiado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corresponda se da traslado al Nivel Central. </t>
    </r>
  </si>
  <si>
    <r>
      <rPr>
        <b/>
        <sz val="11"/>
        <color theme="1"/>
        <rFont val="Arial Narrow"/>
        <family val="2"/>
      </rPr>
      <t xml:space="preserve">GR. Norte: </t>
    </r>
    <r>
      <rPr>
        <sz val="11"/>
        <color theme="1"/>
        <rFont val="Arial Narrow"/>
        <family val="2"/>
      </rPr>
      <t xml:space="preserve">NA
</t>
    </r>
    <r>
      <rPr>
        <b/>
        <sz val="11"/>
        <color theme="1"/>
        <rFont val="Arial Narrow"/>
        <family val="2"/>
      </rPr>
      <t>GR. Centro Oriente:</t>
    </r>
    <r>
      <rPr>
        <sz val="11"/>
        <color theme="1"/>
        <rFont val="Arial Narrow"/>
        <family val="2"/>
      </rPr>
      <t xml:space="preserve"> Actas de recepción y/o entregas de inmuebles, Acta de visita de inspección, Acta de reunión, Informes, Memorandos internos, correos electronicos. </t>
    </r>
  </si>
  <si>
    <t>Desconocimiento del patrimonio del personal que labora en la Entidad</t>
  </si>
  <si>
    <t>Control de Reporte de Bienes y Rentas de Colaboradores</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</si>
  <si>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</si>
  <si>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t>Realizar capacitación sobre el código de ética y los efectos disciplinarios que conllevan actos inapropiados por parte de los Funcionarios de la SAE</t>
  </si>
  <si>
    <r>
      <rPr>
        <b/>
        <sz val="11"/>
        <color theme="1"/>
        <rFont val="Arial Narrow"/>
        <family val="2"/>
      </rPr>
      <t>G. Talento Humano</t>
    </r>
    <r>
      <rPr>
        <sz val="11"/>
        <color theme="1"/>
        <rFont val="Arial Narrow"/>
        <family val="2"/>
      </rPr>
      <t>: Anualmente se solicita el reporte a los servidores de la Declaración de Bienes.</t>
    </r>
  </si>
  <si>
    <r>
      <rPr>
        <b/>
        <sz val="11"/>
        <color theme="1"/>
        <rFont val="Arial Narrow"/>
        <family val="2"/>
      </rPr>
      <t>G. Talento Humano</t>
    </r>
    <r>
      <rPr>
        <sz val="11"/>
        <color theme="1"/>
        <rFont val="Arial Narrow"/>
        <family val="2"/>
      </rPr>
      <t>: Declaración de bienes</t>
    </r>
  </si>
  <si>
    <r>
      <rPr>
        <b/>
        <sz val="11"/>
        <color theme="1"/>
        <rFont val="Arial Narrow"/>
        <family val="2"/>
      </rPr>
      <t>G. Talento Humano</t>
    </r>
    <r>
      <rPr>
        <sz val="11"/>
        <color theme="1"/>
        <rFont val="Arial Narrow"/>
        <family val="2"/>
      </rPr>
      <t>: Todos los servidores que se vinculan de planta firman la clausula de cumplimiento del Código de Ética y Curso Virtual de Integridad, Transparencia y Lucha contra la Corrupción.</t>
    </r>
  </si>
  <si>
    <r>
      <rPr>
        <b/>
        <sz val="11"/>
        <color theme="1"/>
        <rFont val="Arial Narrow"/>
        <family val="2"/>
      </rPr>
      <t>G. Talento Humano</t>
    </r>
    <r>
      <rPr>
        <sz val="11"/>
        <color theme="1"/>
        <rFont val="Arial Narrow"/>
        <family val="2"/>
      </rPr>
      <t>: Clausula de Cumplimento Código de Ética y Certificado de Curso Virtual de Integridad, Transparencia y Lucha contra la Corrupción.</t>
    </r>
  </si>
  <si>
    <t>Evaluación_Control</t>
  </si>
  <si>
    <t>Ejecución y Seguimiento</t>
  </si>
  <si>
    <t>Evaluar, hacer seguimiento, asesorar y/o acompañar a la gestión de los procesos de la SAE y los solicitados por los entes de control</t>
  </si>
  <si>
    <t>Auditorías Internas</t>
  </si>
  <si>
    <t>manipular o direccionar  información procesada o generada en el marco de la actividad de la auditoría interna.</t>
  </si>
  <si>
    <t>Relacionamiento personal de los auditores con los auditados</t>
  </si>
  <si>
    <t>1) Toma de decisiones de la Alta Dirección equivocadas o no acordes con la realidad institucional
2) Vulneración del principio de confidencialidad
3) Favorecimiento o perjuicio a los auditados
4) Afectación de la imagen de la Oficina de Consotrl Interno</t>
  </si>
  <si>
    <t xml:space="preserve">   El evento puede ocurrir en algún momento</t>
  </si>
  <si>
    <t>Verificación Conflictos de Interés de Auditores</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</si>
  <si>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</si>
  <si>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Código de Étiica de los Auditores Internos</t>
  </si>
  <si>
    <r>
      <rPr>
        <b/>
        <sz val="11"/>
        <color theme="1"/>
        <rFont val="Arial Narrow"/>
        <family val="2"/>
      </rPr>
      <t>O. Control Interno:</t>
    </r>
    <r>
      <rPr>
        <sz val="11"/>
        <color theme="1"/>
        <rFont val="Arial Narrow"/>
        <family val="2"/>
      </rPr>
      <t xml:space="preserve">  De acuerdo con la programación del Plan Anual de Auditoría Interna Vigencia 2023, se inicia con la ejecución de auditorías internas en el mes de abril de 2023.</t>
    </r>
  </si>
  <si>
    <r>
      <rPr>
        <b/>
        <sz val="11"/>
        <color theme="1"/>
        <rFont val="Arial Narrow"/>
        <family val="2"/>
      </rPr>
      <t>O. Control Interno:</t>
    </r>
    <r>
      <rPr>
        <sz val="11"/>
        <color theme="1"/>
        <rFont val="Arial Narrow"/>
        <family val="2"/>
      </rPr>
      <t xml:space="preserve"> No aplica</t>
    </r>
  </si>
  <si>
    <t>Revisión de la información generada en el proceso de auditoría de manera descentralizada</t>
  </si>
  <si>
    <t>Revisión de Informe de Auditoría en Mesa de Trabajo de la Oficina de Control Interno</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</si>
  <si>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</si>
  <si>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r>
      <rPr>
        <b/>
        <sz val="11"/>
        <color theme="1"/>
        <rFont val="Arial Narrow"/>
        <family val="2"/>
      </rPr>
      <t>O. Control Interno</t>
    </r>
    <r>
      <rPr>
        <sz val="11"/>
        <color theme="1"/>
        <rFont val="Arial Narrow"/>
        <family val="2"/>
      </rPr>
      <t>:  En el primer trimestre de 2023, la oficina de control interno efectuó  evaluación de seguimiento a los negocios aprobados por las gerencias regionales (Norte y Occidente) en virtud de las facultades que se otorgan con la metodología de administración de Bienes del FRISCO. En cuyo  ejecución se desarrollaron las actividades de control de verificación de los resultados de la auditoría expuestas por el equipo auditor por parte de la jefe control interno así como de las observaciones presentadas por las áreas</t>
    </r>
  </si>
  <si>
    <r>
      <rPr>
        <b/>
        <sz val="11"/>
        <color theme="1"/>
        <rFont val="Arial Narrow"/>
        <family val="2"/>
      </rPr>
      <t>O. Control Interno:</t>
    </r>
    <r>
      <rPr>
        <sz val="11"/>
        <color theme="1"/>
        <rFont val="Arial Narrow"/>
        <family val="2"/>
      </rPr>
      <t xml:space="preserve">
Seguimientos Comités Regionales se encuentran en la ruta:  \\fileserver\publica\8 - Oficina de Control Interno\2023\Evaluación y Seguimiento\Seguimiento Negocios Gerencias Regionales Norte y Occidente</t>
    </r>
  </si>
  <si>
    <t>Debilidad en el control de la gestión de los auditores</t>
  </si>
  <si>
    <t>Evaluación de Auditores Internos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</si>
  <si>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</si>
  <si>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 xml:space="preserve">Promover en la SAE una cultura empresarial de autocontrol y de la importancia de la evaluación independiente en la gestión institucional a través de mensajes de comunicación interna al interior de la Entidad </t>
  </si>
  <si>
    <t>Piezas de sensibilización</t>
  </si>
  <si>
    <t>* O. Control Interno
* O.  Comunicaciones y Atención al Ciudadano</t>
  </si>
  <si>
    <r>
      <rPr>
        <b/>
        <sz val="11"/>
        <color theme="1"/>
        <rFont val="Arial Narrow"/>
        <family val="2"/>
      </rPr>
      <t>O. Control Interno:</t>
    </r>
    <r>
      <rPr>
        <sz val="11"/>
        <color theme="1"/>
        <rFont val="Arial Narrow"/>
        <family val="2"/>
      </rPr>
      <t xml:space="preserve">   De acuerdo con la programación del Plan Anual de Auditoría Interna Vigencia 2023, se inicia con la ejecución de auditorías internas en el mes de abril de 2023, de las cuales de acuerdo con el procedimiento se aplicarán las evaluaciones de los auditores .</t>
    </r>
  </si>
  <si>
    <r>
      <rPr>
        <b/>
        <sz val="11"/>
        <color theme="1"/>
        <rFont val="Arial Narrow"/>
        <family val="2"/>
      </rPr>
      <t xml:space="preserve">O. Control Interno: </t>
    </r>
    <r>
      <rPr>
        <sz val="11"/>
        <color theme="1"/>
        <rFont val="Arial Narrow"/>
        <family val="2"/>
      </rPr>
      <t xml:space="preserve">
No aplica</t>
    </r>
  </si>
  <si>
    <r>
      <t xml:space="preserve">O. Control Interno: </t>
    </r>
    <r>
      <rPr>
        <sz val="11"/>
        <color theme="1"/>
        <rFont val="Arial Narrow"/>
        <family val="2"/>
      </rPr>
      <t>Sin iniciar</t>
    </r>
    <r>
      <rPr>
        <b/>
        <sz val="11"/>
        <color theme="1"/>
        <rFont val="Arial Narrow"/>
        <family val="2"/>
      </rPr>
      <t xml:space="preserve">
O.  Comunicaciones: </t>
    </r>
    <r>
      <rPr>
        <sz val="11"/>
        <color theme="1"/>
        <rFont val="Arial Narrow"/>
        <family val="2"/>
      </rPr>
      <t>Se revisan las solicitudes recibidas contra lo publicado</t>
    </r>
  </si>
  <si>
    <r>
      <t xml:space="preserve">O. Control Interno: </t>
    </r>
    <r>
      <rPr>
        <sz val="11"/>
        <color theme="1"/>
        <rFont val="Arial Narrow"/>
        <family val="2"/>
      </rPr>
      <t xml:space="preserve">Sin iniciar  </t>
    </r>
    <r>
      <rPr>
        <b/>
        <sz val="11"/>
        <color theme="1"/>
        <rFont val="Arial Narrow"/>
        <family val="2"/>
      </rPr>
      <t xml:space="preserve">
O.  Comunicaciones:  </t>
    </r>
    <r>
      <rPr>
        <sz val="11"/>
        <color theme="1"/>
        <rFont val="Arial Narrow"/>
        <family val="2"/>
      </rPr>
      <t>pagina web y correos institucionales</t>
    </r>
  </si>
  <si>
    <t>Se pueda limitar el alcance de las auditorías al momento de su planeación</t>
  </si>
  <si>
    <t>Revisión de Plan de Auditoría</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</si>
  <si>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</si>
  <si>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r>
      <rPr>
        <b/>
        <sz val="11"/>
        <color theme="1"/>
        <rFont val="Arial Narrow"/>
        <family val="2"/>
      </rPr>
      <t>O. Control Interno</t>
    </r>
    <r>
      <rPr>
        <sz val="11"/>
        <color theme="1"/>
        <rFont val="Arial Narrow"/>
        <family val="2"/>
      </rPr>
      <t xml:space="preserve">: En el primer trimestre de 2023, la oficina de control interno efectuó  evaluación de seguimiento a los negocios aprobados por las gerencias regionales (Norte y Occidente) en virtud de las facultades que se otorgan con la metodología de administración de Bienes del FRISCO. En cuyo planeación se desarrollaron las actividades de control de verificación or parte de la jefe de la oficina de control interno del enfoque dado por el equipo auditor, objetivo de la auditoría, la metodología y  alcance. </t>
    </r>
  </si>
  <si>
    <r>
      <rPr>
        <b/>
        <sz val="11"/>
        <color theme="1"/>
        <rFont val="Arial Narrow"/>
        <family val="2"/>
      </rPr>
      <t xml:space="preserve">O. Control Interno: </t>
    </r>
    <r>
      <rPr>
        <sz val="11"/>
        <color theme="1"/>
        <rFont val="Arial Narrow"/>
        <family val="2"/>
      </rPr>
      <t xml:space="preserve">
Seguimientos Comités Regionales se encuentran en la ruta:  \\fileserver\publica\8 - Oficina de Control Interno\2023\Evaluación y Seguimiento\Seguimiento Negocios Gerencias Regionales Norte y Occidente</t>
    </r>
  </si>
  <si>
    <t>Recepción_Registro</t>
  </si>
  <si>
    <t>Ingreso de activos</t>
  </si>
  <si>
    <t>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t>
  </si>
  <si>
    <t>Registro de activos</t>
  </si>
  <si>
    <t>alterar o manipular ilegalmente la información de los activos recibidos que puedan afectar su potencial de productividad</t>
  </si>
  <si>
    <t>No verificar los datos del activo recibido  con los registros fotográficos y/o soportes brindados por los entes judiciales en diligencia de recepción</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</si>
  <si>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</si>
  <si>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Verificación de Condiciones del Activo en diligencia de Recepción</t>
  </si>
  <si>
    <r>
      <t>El técnico delegado de la Gerencia Regional, al momento de la recepción de activos, verificará las condiciones del bien registrandolas  en el "</t>
    </r>
    <r>
      <rPr>
        <i/>
        <sz val="10"/>
        <color theme="1"/>
        <rFont val="Franklin Gothic Book"/>
        <family val="2"/>
      </rPr>
      <t>Acta de Recepción y/o entrega en sitio</t>
    </r>
    <r>
      <rPr>
        <sz val="10"/>
        <color theme="1"/>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</si>
  <si>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P-RR1-002 Procedimiento de recepción de activo en sitio</t>
  </si>
  <si>
    <r>
      <rPr>
        <b/>
        <sz val="11"/>
        <color theme="1"/>
        <rFont val="Arial Narrow"/>
        <family val="2"/>
      </rPr>
      <t xml:space="preserve">GR. Norte: </t>
    </r>
    <r>
      <rPr>
        <sz val="11"/>
        <color theme="1"/>
        <rFont val="Arial Narrow"/>
        <family val="2"/>
      </rPr>
      <t>Durante el trimestre, los funcionarios designados para la recepción de activos verifican la información constante en la documentación (certificado de libertad y tradición, certificado de existencia y representación legal, acta de secuestro) a fin de evitar inconsistencias en la consignación de datos en el acta de recepción y enviar errores en el cargue de información en aplicativo SIGMA 2.0.</t>
    </r>
    <r>
      <rPr>
        <b/>
        <sz val="11"/>
        <color theme="1"/>
        <rFont val="Arial Narrow"/>
        <family val="2"/>
      </rPr>
      <t xml:space="preserve"> 
GR. Suroccidente:</t>
    </r>
    <r>
      <rPr>
        <sz val="11"/>
        <color theme="1"/>
        <rFont val="Arial Narrow"/>
        <family val="2"/>
      </rPr>
      <t xml:space="preserve"> Se programa al funcionario según lo requiera la autoridad competente, este carga al aplicativo la diligencia de materialización de acuerdo a la protocolo de recepción de activos en sitio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corresponda se da traslado al Nivel Central. </t>
    </r>
  </si>
  <si>
    <r>
      <rPr>
        <b/>
        <sz val="11"/>
        <color theme="1"/>
        <rFont val="Arial Narrow"/>
        <family val="2"/>
      </rPr>
      <t>GR. Norte</t>
    </r>
    <r>
      <rPr>
        <sz val="11"/>
        <color theme="1"/>
        <rFont val="Arial Narrow"/>
        <family val="2"/>
      </rPr>
      <t xml:space="preserve">: Informe de diligencias cargado en SIGMA 2.0. 
</t>
    </r>
    <r>
      <rPr>
        <b/>
        <sz val="11"/>
        <color theme="1"/>
        <rFont val="Arial Narrow"/>
        <family val="2"/>
      </rPr>
      <t xml:space="preserve">GR. Suroccidente: </t>
    </r>
    <r>
      <rPr>
        <sz val="11"/>
        <color theme="1"/>
        <rFont val="Arial Narrow"/>
        <family val="2"/>
      </rPr>
      <t xml:space="preserve">Aplicativo Sigma 2.0
</t>
    </r>
    <r>
      <rPr>
        <b/>
        <sz val="11"/>
        <color theme="1"/>
        <rFont val="Arial Narrow"/>
        <family val="2"/>
      </rPr>
      <t>GR. Centro Oriente:</t>
    </r>
    <r>
      <rPr>
        <sz val="11"/>
        <color theme="1"/>
        <rFont val="Arial Narrow"/>
        <family val="2"/>
      </rPr>
      <t xml:space="preserve"> Actas de recepción y/o entregas de inmuebles, Acta de visita de inspección,  correos electronicos. </t>
    </r>
  </si>
  <si>
    <r>
      <rPr>
        <b/>
        <sz val="11"/>
        <color theme="1"/>
        <rFont val="Arial Narrow"/>
        <family val="2"/>
      </rPr>
      <t xml:space="preserve">GR. Norte: </t>
    </r>
    <r>
      <rPr>
        <sz val="11"/>
        <color theme="1"/>
        <rFont val="Arial Narrow"/>
        <family val="2"/>
      </rPr>
      <t xml:space="preserve">NA 
</t>
    </r>
    <r>
      <rPr>
        <b/>
        <sz val="11"/>
        <color theme="1"/>
        <rFont val="Arial Narrow"/>
        <family val="2"/>
      </rPr>
      <t>GR. Suroccidente:</t>
    </r>
    <r>
      <rPr>
        <sz val="11"/>
        <color theme="1"/>
        <rFont val="Arial Narrow"/>
        <family val="2"/>
      </rPr>
      <t xml:space="preserve"> El riesgo no se ha materialiado
</t>
    </r>
    <r>
      <rPr>
        <b/>
        <sz val="11"/>
        <color theme="1"/>
        <rFont val="Arial Narrow"/>
        <family val="2"/>
      </rPr>
      <t>GIT. Aseguramiento</t>
    </r>
    <r>
      <rPr>
        <sz val="11"/>
        <color theme="1"/>
        <rFont val="Arial Narrow"/>
        <family val="2"/>
      </rPr>
      <t xml:space="preserve">: no se reporta materialización del riesgo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corresponda se da traslado al Nivel Central. </t>
    </r>
  </si>
  <si>
    <r>
      <rPr>
        <b/>
        <sz val="11"/>
        <color theme="1"/>
        <rFont val="Arial Narrow"/>
        <family val="2"/>
      </rPr>
      <t xml:space="preserve">GR. Norte: </t>
    </r>
    <r>
      <rPr>
        <sz val="11"/>
        <color theme="1"/>
        <rFont val="Arial Narrow"/>
        <family val="2"/>
      </rPr>
      <t xml:space="preserve">NA
</t>
    </r>
    <r>
      <rPr>
        <b/>
        <sz val="11"/>
        <color theme="1"/>
        <rFont val="Arial Narrow"/>
        <family val="2"/>
      </rPr>
      <t xml:space="preserve">GR. Centro Oriente: </t>
    </r>
    <r>
      <rPr>
        <sz val="11"/>
        <color theme="1"/>
        <rFont val="Arial Narrow"/>
        <family val="2"/>
      </rPr>
      <t xml:space="preserve">ctas de recepción y/o entregas de inmuebles, Acta de visita de inspección,  correos electronicos. </t>
    </r>
  </si>
  <si>
    <t>No validar al momento del registro del activo en el sistema de información los datos generados en la diligencia de recepción y/o soportes brindados por los entes judiciales</t>
  </si>
  <si>
    <t>Verificación de Datos del Activo en el Registro en el Sistema de Información</t>
  </si>
  <si>
    <t>El funcionario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</si>
  <si>
    <t>P-RR1-004 Procedimiento de registro de activos</t>
  </si>
  <si>
    <t>GIT. Aseguramiento y Control de la Información</t>
  </si>
  <si>
    <r>
      <rPr>
        <b/>
        <sz val="11"/>
        <color theme="1"/>
        <rFont val="Arial Narrow"/>
        <family val="2"/>
      </rPr>
      <t>GIT. Aseguramiento</t>
    </r>
    <r>
      <rPr>
        <sz val="11"/>
        <color theme="1"/>
        <rFont val="Arial Narrow"/>
        <family val="2"/>
      </rPr>
      <t>:T1: Para el primer trimestre se tiene un total de 381 activos habilitados para registro, y se tienen 120 activos aprobados en el sistema SIGMA, sin embargo, es importante mencionar que los datos anteriormente relacionados se extrajeron de las diligencias llevadas a cabo desde enero hasta el 31 de marzo de 2023, pero no de los activos efectivamente aprobados para dicho periodo de tiempo, lo anterior teniendo en cuenta que normalmente las regionales no cierran todas las diligencias realizadas a tiempo en los trimestres correspondientes, muestra de ello, es que para el primer trimestre de 2023, se aprobaron 554 registros de años anteriores, ya que las diligencias fueron finalizadas por las regionales en la presente anualidad, en conlución en este primer trimestre se aprobaron 674 activos en el sistema de administración SIGMA SAE</t>
    </r>
  </si>
  <si>
    <r>
      <rPr>
        <b/>
        <sz val="11"/>
        <color theme="1"/>
        <rFont val="Arial Narrow"/>
        <family val="2"/>
      </rPr>
      <t>GIT. Aseguramiento</t>
    </r>
    <r>
      <rPr>
        <sz val="11"/>
        <color theme="1"/>
        <rFont val="Arial Narrow"/>
        <family val="2"/>
      </rPr>
      <t>: Carpeta 43 - GIT Aseguramiento - Mapa de Riesgos</t>
    </r>
  </si>
  <si>
    <t>Delegación de diligencias de recepción de activos en pocos o los mismos colaboradores</t>
  </si>
  <si>
    <t>Validación de criterios de asignación de colaboradores para diligencias de recepción de activos</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</si>
  <si>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</si>
  <si>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P-RR1-005 Procedimiento de Preparación para la Recepción de Activos por Diligencia</t>
  </si>
  <si>
    <t>Realizar capacitación de riesgos de corrupción para sensibilizar a los funcionarios de las metodologías de gestión y seguimiento de este tipo de riesgos</t>
  </si>
  <si>
    <t>Registro de capacitación</t>
  </si>
  <si>
    <r>
      <rPr>
        <b/>
        <sz val="11"/>
        <color theme="1"/>
        <rFont val="Arial Narrow"/>
        <family val="2"/>
      </rPr>
      <t>GR. Norte:</t>
    </r>
    <r>
      <rPr>
        <sz val="11"/>
        <color theme="1"/>
        <rFont val="Arial Narrow"/>
        <family val="2"/>
      </rPr>
      <t xml:space="preserve"> Durante el trimestre, la Gerencia Regional contó con el personal idóneo y suficiente para atender las solicitudes de acompañamiento a diligencia de materialización de medidas cautelares ordenadas por la FGN.</t>
    </r>
    <r>
      <rPr>
        <b/>
        <sz val="11"/>
        <color theme="1"/>
        <rFont val="Arial Narrow"/>
        <family val="2"/>
      </rPr>
      <t xml:space="preserve"> 
GR. Suroccidente</t>
    </r>
    <r>
      <rPr>
        <sz val="11"/>
        <color theme="1"/>
        <rFont val="Arial Narrow"/>
        <family val="2"/>
      </rPr>
      <t xml:space="preserve">: Se programa al funcionario según lo requiera la autoridad competente, este carga al aplicativo la diligencia de materialización de acuerdo a la protocolo de recepción de activos en sitio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corresponda se da traslado al Nivel Central. </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</si>
  <si>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Suroccidente:</t>
    </r>
    <r>
      <rPr>
        <sz val="11"/>
        <color theme="1"/>
        <rFont val="Arial Narrow"/>
        <family val="2"/>
      </rPr>
      <t xml:space="preserve"> Aplicativo Sigma 2.0
</t>
    </r>
    <r>
      <rPr>
        <b/>
        <sz val="11"/>
        <color theme="1"/>
        <rFont val="Arial Narrow"/>
        <family val="2"/>
      </rPr>
      <t xml:space="preserve">GR. Centro Oriente: </t>
    </r>
    <r>
      <rPr>
        <sz val="11"/>
        <color theme="1"/>
        <rFont val="Arial Narrow"/>
        <family val="2"/>
      </rPr>
      <t xml:space="preserve">Actas de recepción y/o entregas de inmuebles, Acta de visita de inspección,  correos electronicos. </t>
    </r>
  </si>
  <si>
    <r>
      <t>O. Asesora de Planeación:</t>
    </r>
    <r>
      <rPr>
        <sz val="11"/>
        <color theme="1"/>
        <rFont val="Arial Narrow"/>
        <family val="2"/>
      </rPr>
      <t xml:space="preserve"> la actividad aún no ha iniciado según programación</t>
    </r>
  </si>
  <si>
    <r>
      <t xml:space="preserve">O. Asesora de Planeación:
</t>
    </r>
    <r>
      <rPr>
        <sz val="11"/>
        <color theme="1"/>
        <rFont val="Arial Narrow"/>
        <family val="2"/>
      </rPr>
      <t>NA</t>
    </r>
  </si>
  <si>
    <t>Administración del registro de Depositarios Provisionales y Liquidadores del FRISCO</t>
  </si>
  <si>
    <t>Realizar inscripción, registro y asignación de depositarios y/o liquidadores y revisores fiscales del FRISCO de manera automática a través del sistema, reuniendo las condiciones de idoneidad necesarias para la adecuada administración de inmuebles y/o sociedades</t>
  </si>
  <si>
    <t>Registro de depositarios</t>
  </si>
  <si>
    <t>favorecer a terceros en el proceso de registro de depositarios provisionales y liquidadores para la administración de los activos a cargo de SAE.</t>
  </si>
  <si>
    <t>Falta de verificación de los requisitos documentales de los depositarios provisionales y liquidadores en el registro inicial de solicitudes presentadas</t>
  </si>
  <si>
    <t>1) Pérdida de imagen reputacional y credibilidad institucional
2) Implicaciones a nivel penal, disciplinario, fiscal o sancionatorio
3) Administración inadecuada de los activos recibidos
4) Demandas de la ciudadanía</t>
  </si>
  <si>
    <t>Verificación de información y documentos de la solicitud de registro de depositarios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</si>
  <si>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</si>
  <si>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P-RR2-030 Registro y clasificación de depositarios provisionales y liquidadores</t>
  </si>
  <si>
    <t>GIT. Depositarios Provisionales y Liquidadores</t>
  </si>
  <si>
    <r>
      <rPr>
        <b/>
        <sz val="11"/>
        <color theme="1"/>
        <rFont val="Arial Narrow"/>
        <family val="2"/>
      </rPr>
      <t>GIT. Depositarios:</t>
    </r>
    <r>
      <rPr>
        <sz val="11"/>
        <color theme="1"/>
        <rFont val="Arial Narrow"/>
        <family val="2"/>
      </rPr>
      <t xml:space="preserve"> sin reporte</t>
    </r>
  </si>
  <si>
    <t xml:space="preserve">Delegación de evaluación de depositarios provisionales y liquidadores en pocos evaluadores o en los mismos evaluadores </t>
  </si>
  <si>
    <t>Validación de Idoneidad de Evaluadores</t>
  </si>
  <si>
    <t>El Coordinador del GIT de depositarios provisionales y liquidadores, designará los profesionales idóneos encargados de realizar la evaluación técnica según su competencia, informadolo vía correo electrónico a la Gerencia de Contratos</t>
  </si>
  <si>
    <t>Evaluaciones incompletas o sesgadas de los participantes para la inscripción del Registro de Depositarios Provisionales y Liquidadores</t>
  </si>
  <si>
    <t>Evaluación de Requisitos Técnicos y Jurídicos Habilitantes</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</si>
  <si>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</si>
  <si>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 GBI. Urbanos
* GBI. Rurales
* G. Sociedades Activas 
* G. Sociedades en Liquidación
* G. Contratos</t>
  </si>
  <si>
    <r>
      <rPr>
        <b/>
        <sz val="11"/>
        <color indexed="8"/>
        <rFont val="Arial Narrow"/>
        <family val="2"/>
      </rPr>
      <t>G. Sociedades Activas</t>
    </r>
    <r>
      <rPr>
        <sz val="11"/>
        <color indexed="8"/>
        <rFont val="Arial Narrow"/>
        <family val="2"/>
      </rPr>
      <t xml:space="preserve">: En el 1T de 2023 no se realizaron convocatorias de Depositarios Provisionales por parte del área encargada, sin embargo por medio de radicado 20225200046963 se solicita al GIT DE DEPOSITARIOS una nueva convocatoria por falta de Depositarios para la administración de los activos de la Gerencia.
</t>
    </r>
    <r>
      <rPr>
        <b/>
        <sz val="11"/>
        <color rgb="FF000000"/>
        <rFont val="Arial Narrow"/>
        <family val="2"/>
      </rPr>
      <t>G. Contratos:</t>
    </r>
    <r>
      <rPr>
        <sz val="11"/>
        <color indexed="8"/>
        <rFont val="Arial Narrow"/>
        <family val="2"/>
      </rPr>
      <t xml:space="preserve"> La Gerencia de Contratos no participó en procesos de evaluación de depositarios en el 4to trimestre
</t>
    </r>
    <r>
      <rPr>
        <b/>
        <sz val="11"/>
        <color rgb="FF000000"/>
        <rFont val="Arial Narrow"/>
        <family val="2"/>
      </rPr>
      <t>GBI. Urbanos:</t>
    </r>
    <r>
      <rPr>
        <sz val="11"/>
        <color indexed="8"/>
        <rFont val="Arial Narrow"/>
        <family val="2"/>
      </rPr>
      <t xml:space="preserve"> Se realiza la evaluación técnica con los criterios dispuestos, sin embargo, en este primer trimestre no se han realizado convocatorias para integrar registro de depositarios.
</t>
    </r>
    <r>
      <rPr>
        <b/>
        <sz val="11"/>
        <color rgb="FF000000"/>
        <rFont val="Arial Narrow"/>
        <family val="2"/>
      </rPr>
      <t>GBI. Rurales:</t>
    </r>
    <r>
      <rPr>
        <sz val="11"/>
        <color indexed="8"/>
        <rFont val="Arial Narrow"/>
        <family val="2"/>
      </rPr>
      <t xml:space="preserve"> La Gerencia de Bienes Inmuebles Rurales no participa en este proceso.</t>
    </r>
    <r>
      <rPr>
        <b/>
        <sz val="11"/>
        <color rgb="FF000000"/>
        <rFont val="Arial Narrow"/>
        <family val="2"/>
      </rPr>
      <t xml:space="preserve"> 
G. Sociedades en liquidación</t>
    </r>
    <r>
      <rPr>
        <sz val="11"/>
        <color indexed="8"/>
        <rFont val="Arial Narrow"/>
        <family val="2"/>
      </rPr>
      <t xml:space="preserve">:  Se esta gestionando  la creación de un modulo de seguimiento de proceso liquidatorio </t>
    </r>
  </si>
  <si>
    <r>
      <rPr>
        <b/>
        <sz val="11"/>
        <color indexed="8"/>
        <rFont val="Arial Narrow"/>
        <family val="2"/>
      </rPr>
      <t>G. Sociedades Activas</t>
    </r>
    <r>
      <rPr>
        <sz val="11"/>
        <color indexed="8"/>
        <rFont val="Arial Narrow"/>
        <family val="2"/>
      </rPr>
      <t>: Memorando solicitud nueva convocatoria.</t>
    </r>
    <r>
      <rPr>
        <sz val="11"/>
        <color theme="1"/>
        <rFont val="Arial Narrow"/>
        <family val="2"/>
      </rPr>
      <t xml:space="preserve">
</t>
    </r>
    <r>
      <rPr>
        <b/>
        <sz val="11"/>
        <color theme="1"/>
        <rFont val="Arial Narrow"/>
        <family val="2"/>
      </rPr>
      <t>G. Contratos:</t>
    </r>
    <r>
      <rPr>
        <sz val="11"/>
        <color theme="1"/>
        <rFont val="Arial Narrow"/>
        <family val="2"/>
      </rPr>
      <t xml:space="preserve"> NA
</t>
    </r>
    <r>
      <rPr>
        <b/>
        <sz val="11"/>
        <color theme="1"/>
        <rFont val="Arial Narrow"/>
        <family val="2"/>
      </rPr>
      <t>GBI. Urbanos:</t>
    </r>
    <r>
      <rPr>
        <sz val="11"/>
        <color theme="1"/>
        <rFont val="Arial Narrow"/>
        <family val="2"/>
      </rPr>
      <t xml:space="preserve"> Convocatorias del GIT de Depositarios    
</t>
    </r>
    <r>
      <rPr>
        <b/>
        <sz val="11"/>
        <color theme="1"/>
        <rFont val="Arial Narrow"/>
        <family val="2"/>
      </rPr>
      <t>G. Sociedades en liquidación</t>
    </r>
    <r>
      <rPr>
        <sz val="11"/>
        <color theme="1"/>
        <rFont val="Arial Narrow"/>
        <family val="2"/>
      </rPr>
      <t xml:space="preserve">: acta de seguimiento del proceso de construcción del modulo  </t>
    </r>
  </si>
  <si>
    <t>Relacionamiento personal o comercial de los participantes con profesionales involucrados en el proceso de evaluación de requisitos en la conformación del Registro de Depositarios Provisionales y Liquidadores</t>
  </si>
  <si>
    <t>Verificación antecedentes de participantes</t>
  </si>
  <si>
    <t>El Coordinador del GIT de Depositarios Provisionales y Liquidadores verificará a través de empresa tercerizada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</si>
  <si>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t xml:space="preserve">Adelantar proceso contractual para la consulta de antecedes legales de los clientes involucrados con la SAE </t>
  </si>
  <si>
    <t>Contrato Suscrito</t>
  </si>
  <si>
    <t>G. Comercial</t>
  </si>
  <si>
    <r>
      <rPr>
        <b/>
        <sz val="11"/>
        <color theme="1"/>
        <rFont val="Arial Narrow"/>
        <family val="2"/>
      </rPr>
      <t xml:space="preserve">GIT. Depositarios: </t>
    </r>
    <r>
      <rPr>
        <sz val="11"/>
        <color theme="1"/>
        <rFont val="Arial Narrow"/>
        <family val="2"/>
      </rPr>
      <t>sin reporte</t>
    </r>
  </si>
  <si>
    <r>
      <rPr>
        <b/>
        <sz val="11"/>
        <color theme="1"/>
        <rFont val="Arial Narrow"/>
        <family val="2"/>
      </rPr>
      <t xml:space="preserve">G. Comercial: </t>
    </r>
    <r>
      <rPr>
        <sz val="11"/>
        <color theme="1"/>
        <rFont val="Arial Narrow"/>
        <family val="2"/>
      </rPr>
      <t>Trasladar la responsabilidad del riesgo a la Gerencia de Ética, Riesgo y Cumplimiento, ya que son los responsables de este procesos</t>
    </r>
  </si>
  <si>
    <t>No hacer publico la información de los potenciales aspirantes a depositarios provisionales y liquidadores</t>
  </si>
  <si>
    <t>Verificación de observaciones de la Ciudadanía frente a los aspirantes</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</si>
  <si>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</si>
  <si>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t>Decisiones descentralizadas para el registro de depositarios provisionales y liquidadores</t>
  </si>
  <si>
    <t>Verificación de registro de depositarios provisionales y liquidadores en Comité de de Depositarios Provisionales, Mandatarios y Liquidadores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</si>
  <si>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</si>
  <si>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Registro de revisores fiscales</t>
  </si>
  <si>
    <t>favorecer a terceros en el registro de revisores fiscales para la administración de sociedades activas y en liquidación a cargo de SAE</t>
  </si>
  <si>
    <t>No validar de manera completa la información y soportes presentados al momento de recibir las solicitudes de registro de revisores fiscales</t>
  </si>
  <si>
    <t>1) Pérdida de imagen reputacional y credibilidad institucional
2) Implicaciones a nivel penal, disciplinario, fiscal o sancionatorio
3) Administración inadecuada de las sociedades recibidas
4) Demandas de la ciudadanía</t>
  </si>
  <si>
    <t>Control de recepción de solicitudes de registro de revisores fiscales</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</si>
  <si>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</si>
  <si>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P-RR2-194 Registro y Clasificación de Revisores Fiscales</t>
  </si>
  <si>
    <t>* G. Sociedades Activas 
* G. Sociedades en Liquidación</t>
  </si>
  <si>
    <r>
      <rPr>
        <b/>
        <sz val="11"/>
        <color theme="1"/>
        <rFont val="Arial Narrow"/>
        <family val="2"/>
      </rPr>
      <t>G. Sociedades Activas</t>
    </r>
    <r>
      <rPr>
        <sz val="11"/>
        <color theme="1"/>
        <rFont val="Arial Narrow"/>
        <family val="2"/>
      </rPr>
      <t xml:space="preserve">: Se esta adelantando la convocatoria y se proyecta para inicios de mayo 
</t>
    </r>
    <r>
      <rPr>
        <b/>
        <sz val="11"/>
        <color theme="1"/>
        <rFont val="Arial Narrow"/>
        <family val="2"/>
      </rPr>
      <t>G. Sociedades en liquidación:</t>
    </r>
    <r>
      <rPr>
        <sz val="11"/>
        <color theme="1"/>
        <rFont val="Arial Narrow"/>
        <family val="2"/>
      </rPr>
      <t xml:space="preserve"> No aplica </t>
    </r>
  </si>
  <si>
    <r>
      <rPr>
        <b/>
        <sz val="11"/>
        <color theme="1"/>
        <rFont val="Arial Narrow"/>
        <family val="2"/>
      </rPr>
      <t>G. Sociedades Activas</t>
    </r>
    <r>
      <rPr>
        <sz val="11"/>
        <color theme="1"/>
        <rFont val="Arial Narrow"/>
        <family val="2"/>
      </rPr>
      <t xml:space="preserve">: Documento de proyección  
</t>
    </r>
    <r>
      <rPr>
        <b/>
        <sz val="11"/>
        <color theme="1"/>
        <rFont val="Arial Narrow"/>
        <family val="2"/>
      </rPr>
      <t>G. Sociedades en liquidación:</t>
    </r>
    <r>
      <rPr>
        <sz val="11"/>
        <color theme="1"/>
        <rFont val="Arial Narrow"/>
        <family val="2"/>
      </rPr>
      <t xml:space="preserve"> No aplica </t>
    </r>
  </si>
  <si>
    <r>
      <rPr>
        <b/>
        <sz val="11"/>
        <color theme="1"/>
        <rFont val="Arial Narrow"/>
        <family val="2"/>
      </rPr>
      <t>G. Sociedades en liquidación:</t>
    </r>
    <r>
      <rPr>
        <sz val="11"/>
        <color theme="1"/>
        <rFont val="Arial Narrow"/>
        <family val="2"/>
      </rPr>
      <t xml:space="preserve"> no reporta materialización del riesgo</t>
    </r>
  </si>
  <si>
    <r>
      <rPr>
        <b/>
        <sz val="11"/>
        <color theme="1"/>
        <rFont val="Arial Narrow"/>
        <family val="2"/>
      </rPr>
      <t>G. Sociedades en liquidación:</t>
    </r>
    <r>
      <rPr>
        <sz val="11"/>
        <color theme="1"/>
        <rFont val="Arial Narrow"/>
        <family val="2"/>
      </rPr>
      <t xml:space="preserve"> NA</t>
    </r>
  </si>
  <si>
    <t xml:space="preserve">Delegación de evaluación de Revisores Fiscales en pocos evaluadores o en los mismos evaluadores </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</si>
  <si>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</si>
  <si>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r>
      <rPr>
        <b/>
        <sz val="11"/>
        <color theme="1"/>
        <rFont val="Arial Narrow"/>
        <family val="2"/>
      </rPr>
      <t>G. Sociedades Activas</t>
    </r>
    <r>
      <rPr>
        <sz val="11"/>
        <color theme="1"/>
        <rFont val="Arial Narrow"/>
        <family val="2"/>
      </rPr>
      <t xml:space="preserve">: Documento de proyección 
</t>
    </r>
    <r>
      <rPr>
        <b/>
        <sz val="11"/>
        <color theme="1"/>
        <rFont val="Arial Narrow"/>
        <family val="2"/>
      </rPr>
      <t xml:space="preserve">G. Sociedades en liquidación: </t>
    </r>
    <r>
      <rPr>
        <sz val="11"/>
        <color theme="1"/>
        <rFont val="Arial Narrow"/>
        <family val="2"/>
      </rPr>
      <t xml:space="preserve">No aplica </t>
    </r>
  </si>
  <si>
    <t>Evaluaciones incompletas o sesgadas de los participantes para la inscripción del Registro de Revisores Fiscales</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</si>
  <si>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</si>
  <si>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t>Relacionamiento personal o comercial de los participantes con profesionales involucrados en el proceso de evaluación de requisitos en la conformación del Registro de Revisores Fiscales</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</si>
  <si>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</si>
  <si>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r>
      <rPr>
        <b/>
        <sz val="11"/>
        <color theme="1"/>
        <rFont val="Arial Narrow"/>
        <family val="2"/>
      </rPr>
      <t>G. Sociedades Activas</t>
    </r>
    <r>
      <rPr>
        <sz val="11"/>
        <color theme="1"/>
        <rFont val="Arial Narrow"/>
        <family val="2"/>
      </rPr>
      <t xml:space="preserve">: Documento de proyección 
</t>
    </r>
    <r>
      <rPr>
        <b/>
        <sz val="11"/>
        <color theme="1"/>
        <rFont val="Arial Narrow"/>
        <family val="2"/>
      </rPr>
      <t>G. Sociedades en liquidación:</t>
    </r>
    <r>
      <rPr>
        <sz val="11"/>
        <color theme="1"/>
        <rFont val="Arial Narrow"/>
        <family val="2"/>
      </rPr>
      <t xml:space="preserve"> No aplica </t>
    </r>
  </si>
  <si>
    <t>No hacer publico la información de los potenciales aspirantes a Revisores Fiscales</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</si>
  <si>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</si>
  <si>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r>
      <rPr>
        <b/>
        <sz val="11"/>
        <color indexed="8"/>
        <rFont val="Arial Narrow"/>
        <family val="2"/>
      </rPr>
      <t>G. Sociedades Activas</t>
    </r>
    <r>
      <rPr>
        <sz val="11"/>
        <color indexed="8"/>
        <rFont val="Arial Narrow"/>
        <family val="2"/>
      </rPr>
      <t xml:space="preserve">: Se reciben diagnósticos iniciales, cada profesional encargado verifica la información 
</t>
    </r>
    <r>
      <rPr>
        <b/>
        <sz val="11"/>
        <color rgb="FF000000"/>
        <rFont val="Arial Narrow"/>
        <family val="2"/>
      </rPr>
      <t>G. Sociedades en liquidación:</t>
    </r>
    <r>
      <rPr>
        <sz val="11"/>
        <color indexed="8"/>
        <rFont val="Arial Narrow"/>
        <family val="2"/>
      </rPr>
      <t xml:space="preserve"> No aplica </t>
    </r>
  </si>
  <si>
    <r>
      <rPr>
        <b/>
        <sz val="11"/>
        <color indexed="8"/>
        <rFont val="Arial Narrow"/>
        <family val="2"/>
      </rPr>
      <t>G. Sociedades Activas</t>
    </r>
    <r>
      <rPr>
        <sz val="11"/>
        <color indexed="8"/>
        <rFont val="Arial Narrow"/>
        <family val="2"/>
      </rPr>
      <t xml:space="preserve">: Análisis consignado en cada carpeta 
</t>
    </r>
    <r>
      <rPr>
        <b/>
        <sz val="11"/>
        <color rgb="FF000000"/>
        <rFont val="Arial Narrow"/>
        <family val="2"/>
      </rPr>
      <t>G. Sociedades en liquidación:</t>
    </r>
    <r>
      <rPr>
        <sz val="11"/>
        <color indexed="8"/>
        <rFont val="Arial Narrow"/>
        <family val="2"/>
      </rPr>
      <t xml:space="preserve"> No aplica </t>
    </r>
  </si>
  <si>
    <t>Diagnóstico_Alistamiento</t>
  </si>
  <si>
    <t>Diagnóstico  de Activos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</si>
  <si>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</si>
  <si>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de activos</t>
  </si>
  <si>
    <t xml:space="preserve">alterar de manera indebida e ilícita diagnósticos de activos para direccionar los mecanismos de disposición temporal o definitiva de los bienes </t>
  </si>
  <si>
    <t>Falencias en la revisión de diagnósticos de intervención de inmuebles</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</si>
  <si>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</si>
  <si>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Verificación de informe de diagnóstico de intervención de inmuebles</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</si>
  <si>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</si>
  <si>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P-DP1-042 Procedimiento para el diagnóstico y análisis de bienes inmuebles</t>
  </si>
  <si>
    <r>
      <rPr>
        <b/>
        <sz val="11"/>
        <color theme="1"/>
        <rFont val="Arial Narrow"/>
        <family val="2"/>
      </rPr>
      <t>GR. Norte:</t>
    </r>
    <r>
      <rPr>
        <sz val="11"/>
        <color theme="1"/>
        <rFont val="Arial Narrow"/>
        <family val="2"/>
      </rPr>
      <t xml:space="preserve"> El profesional de la Gerencia, durante el trimestre, verificó que la información consignada en el informe diagnóstico, acta de entrega y en las actas de visita coincida con la identificación del activo. </t>
    </r>
    <r>
      <rPr>
        <b/>
        <sz val="11"/>
        <color theme="1"/>
        <rFont val="Arial Narrow"/>
        <family val="2"/>
      </rPr>
      <t xml:space="preserve"> 
GR. Suroccidente:</t>
    </r>
    <r>
      <rPr>
        <sz val="11"/>
        <color theme="1"/>
        <rFont val="Arial Narrow"/>
        <family val="2"/>
      </rPr>
      <t xml:space="preserve"> El funcionario revisa en el aplicativo que el cargue y el diligenciamiento del diagnostico y visita inicial este de manera correcta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corresponda se da traslado al Nivel Central. </t>
    </r>
  </si>
  <si>
    <r>
      <rPr>
        <b/>
        <sz val="11"/>
        <color theme="1"/>
        <rFont val="Arial Narrow"/>
        <family val="2"/>
      </rPr>
      <t xml:space="preserve">GR. Norte: </t>
    </r>
    <r>
      <rPr>
        <sz val="11"/>
        <color theme="1"/>
        <rFont val="Arial Narrow"/>
        <family val="2"/>
      </rPr>
      <t xml:space="preserve">Actas de entrega, informes diagnósticos y actas de visita cargadas en aplicativo SIGMA 2.0.  
</t>
    </r>
    <r>
      <rPr>
        <b/>
        <sz val="11"/>
        <color theme="1"/>
        <rFont val="Arial Narrow"/>
        <family val="2"/>
      </rPr>
      <t xml:space="preserve">GR. Suroccidente: </t>
    </r>
    <r>
      <rPr>
        <sz val="11"/>
        <color theme="1"/>
        <rFont val="Arial Narrow"/>
        <family val="2"/>
      </rPr>
      <t xml:space="preserve">Aplicativo Sigma 2.0
</t>
    </r>
    <r>
      <rPr>
        <b/>
        <sz val="11"/>
        <color theme="1"/>
        <rFont val="Arial Narrow"/>
        <family val="2"/>
      </rPr>
      <t xml:space="preserve">GR. Centro Oriente: </t>
    </r>
    <r>
      <rPr>
        <sz val="11"/>
        <color theme="1"/>
        <rFont val="Arial Narrow"/>
        <family val="2"/>
      </rPr>
      <t xml:space="preserve"> Actas de recepción y/o entregas de inmuebles, Acta de visita de inspección, Acta de reunión, Informes, Memorandos internos, correos electronicos. </t>
    </r>
  </si>
  <si>
    <t>Materializado</t>
  </si>
  <si>
    <r>
      <rPr>
        <b/>
        <sz val="11"/>
        <color theme="1"/>
        <rFont val="Arial Narrow"/>
        <family val="2"/>
      </rPr>
      <t xml:space="preserve">GR. Norte: </t>
    </r>
    <r>
      <rPr>
        <sz val="11"/>
        <color theme="1"/>
        <rFont val="Arial Narrow"/>
        <family val="2"/>
      </rPr>
      <t xml:space="preserve">NA 
</t>
    </r>
    <r>
      <rPr>
        <b/>
        <sz val="11"/>
        <color theme="1"/>
        <rFont val="Arial Narrow"/>
        <family val="2"/>
      </rPr>
      <t>GR. Suroccidente:</t>
    </r>
    <r>
      <rPr>
        <sz val="11"/>
        <color theme="1"/>
        <rFont val="Arial Narrow"/>
        <family val="2"/>
      </rPr>
      <t xml:space="preserve"> El riesgo no se ha materialiado
GR. Centro Oriente: Se ejecuta el procedimiento establecido, apoyando con todo el personal de la Regional, y en cuyo caso corresponda se da traslado al Nivel Central. </t>
    </r>
  </si>
  <si>
    <r>
      <rPr>
        <b/>
        <sz val="11"/>
        <color theme="1"/>
        <rFont val="Arial Narrow"/>
        <family val="2"/>
      </rPr>
      <t xml:space="preserve">GR. Norte: </t>
    </r>
    <r>
      <rPr>
        <sz val="11"/>
        <color theme="1"/>
        <rFont val="Arial Narrow"/>
        <family val="2"/>
      </rPr>
      <t xml:space="preserve">NA
GR. Centro Oriente:  Actas de recepción y/o entregas de inmuebles, Acta de visita de inspección, Acta de reunión, Informes, Memorandos internos, correos electronicos. </t>
    </r>
  </si>
  <si>
    <t>Falencias en la revisión de diagnósticos y planes de intervención de sociedades</t>
  </si>
  <si>
    <t>Verificación de informe de diagnóstico de intervención de sociedades</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</si>
  <si>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</si>
  <si>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P-DP1-038 Procedimiento de diagnóstico inicial de intervención de sociedades</t>
  </si>
  <si>
    <r>
      <rPr>
        <b/>
        <sz val="11"/>
        <color indexed="8"/>
        <rFont val="Arial Narrow"/>
        <family val="2"/>
      </rPr>
      <t>G. Sociedades Activas:</t>
    </r>
    <r>
      <rPr>
        <sz val="11"/>
        <color indexed="8"/>
        <rFont val="Arial Narrow"/>
        <family val="2"/>
      </rPr>
      <t xml:space="preserve"> Todos los avalúos remitidos a las Gerencia de Sociedades Activas son enviados a la Gerencia Técnica para su revisión y aprobación por ser el área competente para este proceso. 
</t>
    </r>
    <r>
      <rPr>
        <b/>
        <sz val="11"/>
        <color rgb="FF000000"/>
        <rFont val="Arial Narrow"/>
        <family val="2"/>
      </rPr>
      <t>G. Sociedades en liquidación</t>
    </r>
    <r>
      <rPr>
        <sz val="11"/>
        <color indexed="8"/>
        <rFont val="Arial Narrow"/>
        <family val="2"/>
      </rPr>
      <t xml:space="preserve">: Cada responsable de las sociedades verifica y activa las respectivas alertas </t>
    </r>
  </si>
  <si>
    <r>
      <rPr>
        <b/>
        <sz val="11"/>
        <color theme="1"/>
        <rFont val="Arial Narrow"/>
        <family val="2"/>
      </rPr>
      <t>G. Sociedades Activas:</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actas de asambleas firmadas, en cada carpeta d ela sociedad. </t>
    </r>
  </si>
  <si>
    <t>Alistamiento de activos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</si>
  <si>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</si>
  <si>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Registro de Bancas de Inversión</t>
  </si>
  <si>
    <t>favorecer el registro e inscripción de bancas de inversión sin el cumplimiento de los requisitos exigibles.</t>
  </si>
  <si>
    <t>Debilidades en los controles de recepción de solicitudes de registro de los participantes</t>
  </si>
  <si>
    <t>1) Pérdida de imagen reputacional y credibilidad institucional
2) Implicaciones a nivel penal, disciplinario, fiscal o sancionatorio
3) Procesos de valoración o inversión mal efectuados
4) Demandas de la ciudadanía
5) Pérdida de recursos económicos</t>
  </si>
  <si>
    <t>Control de recepción de solicitudes de registro de bancas de inversión</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</si>
  <si>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</si>
  <si>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P-DP2-205 Procedimiento Selección bancas de inversión</t>
  </si>
  <si>
    <t>G. Técnica</t>
  </si>
  <si>
    <t>Finalizado</t>
  </si>
  <si>
    <r>
      <rPr>
        <b/>
        <sz val="11"/>
        <color theme="1"/>
        <rFont val="Arial Narrow"/>
        <family val="2"/>
      </rPr>
      <t>G. Técnica</t>
    </r>
    <r>
      <rPr>
        <sz val="11"/>
        <color theme="1"/>
        <rFont val="Arial Narrow"/>
        <family val="2"/>
      </rPr>
      <t>:
Se realizo la revisión de los documentos remitidos por las Bancas De Inversión validando que cumplan con los requisitos publicados en los términos de referencia de la convocatoria pública. Se realiza la evaluación Técnica.
Se ejecuto una actualización durante el primer trimestre del año 2022 de la lista de proveedores de las Bancas de Inversión de acuerdo con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
Se realiza Prorroga N° 1 a las actas de conformación de lista de proveedores de las convocatorias lista de proveedores 2 y 4 2021, cuyo objeto es “Conformar el registro de Bancas de inversión y estructuradores de venta para realizar estos procesos, en relación con grupos de Sociedades conformadas por sectores económicos y las sociedades consideradas estratégicas, por sus altos ingresos administradas por la Sociedad de Activos Especiales.”
Luego de las consideraciones expuestas por los miembros del comité evaluador según las competencias que le corresponden, en sus informes Jurídico, Financiero y Técnico, se procede a prorrogar hasta el 23 de abril de 2023, la conformación del registro de firmas de la Convocatoria Lista de Proveedores 2 y 4 de 2021.</t>
    </r>
  </si>
  <si>
    <r>
      <rPr>
        <b/>
        <sz val="11"/>
        <color theme="1"/>
        <rFont val="Arial Narrow"/>
        <family val="2"/>
      </rPr>
      <t>G. Técnica</t>
    </r>
    <r>
      <rPr>
        <sz val="11"/>
        <color theme="1"/>
        <rFont val="Arial Narrow"/>
        <family val="2"/>
      </rPr>
      <t xml:space="preserve">:
\\fileserver.saesas.gov.co\publica\7 - Coordinación Técnica\AREA TECNICA\FUNCIONARIOS\NJIMENEZ\1. VALORACIÓN DE SOCIEDADES\2. ACTUALIZACIÓN BANCAS DE INVERSIÓN\0.1 EVALUACIÓN TECNICA
MEMORANDO CI2022-005045
Correos electrónicos remitidos con la información solicitada por las firmas interesadas en la participación de la convocatoria a njimenez@saesas.gov.co.
Prorroga No. 1 A las actas de conformación de  lista de proveedores de las convocatorias lista de proveedores 2 y 4 de 2021
\\fileserver.saesas.gov.co\publica\7 - Coordinación Técnica\AREA TECNICA\FUNCIONARIOS\NJIMENEZ\1. VALORACIÓN DE SOCIEDADES\2. ACTUALIZACIÓN BANCAS DE INVERSIÓN
Evidencias cargadas Carpeta 6
</t>
    </r>
  </si>
  <si>
    <t>G. Técnica: 
Se realizo la revisión de los documentos remitidos por las Bancas De Inversión validando que cumplan con los requisitos publicados en los términos de referencia de la convocatoria pública. Se realiza la evaluación Técnica.
Se ejecuto una actualización durante el primer trimestre del año 2022 de la lista de proveedores de las Bancas de Inversión de acuerdo con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
Se realiza Prorroga N° 1 a las actas de conformación de lista de proveedores de las convocatorias lista de proveedores 2 y 4 2021, cuyo objeto es “Conformar el registro de Bancas de inversión y estructuradores de venta para realizar estos procesos, en relación con grupos de Sociedades conformadas por sectores económicos y las sociedades consideradas estratégicas, por sus altos ingresos administradas por la Sociedad de Activos Especiales.”
Luego de las consideraciones expuestas por los miembros del comité evaluador según las competencias que le corresponden, en sus informes Jurídico, Financiero y Técnico, se procede a prorrogar hasta el 23 de abril de 2023, la conformación del registro de firmas de la Convocatoria Lista de Proveedores 2 y 4 de 2021.</t>
  </si>
  <si>
    <t>G. Técnica: 
\\fileserver.saesas.gov.co\publica\7 - Coordinación Técnica\AREA TECNICA\FUNCIONARIOS\NJIMENEZ\1. VALORACIÓN DE SOCIEDADES\2. ACTUALIZACIÓN BANCAS DE INVERSIÓN\0.1 EVALUACIÓN TECNICA
MEMORANDO CI2022-005045
Correos electrónicos remitidos con la información solicitada por las firmas interesadas en la participación de la convocatoria a njimenez@saesas.gov.co.
Prorroga No. 1 A las actas de conformación de  lista de proveedores de las convocatorias lista de proveedores 2 y 4 de 2021
\\fileserver.saesas.gov.co\publica\7 - Coordinación Técnica\AREA TECNICA\FUNCIONARIOS\NJIMENEZ\1. VALORACIÓN DE SOCIEDADES\2. ACTUALIZACIÓN BANCAS DE INVERSIÓN
Evidencias cargadas Carpeta 6</t>
  </si>
  <si>
    <t>Evaluaciones incompletas o sesgadas de los participantes para la inscripción del Registro de Bancas de Inversión</t>
  </si>
  <si>
    <t>Verificación de cumplimiento de requisitos por parte de las bancas de inversión</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</si>
  <si>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</si>
  <si>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r>
      <rPr>
        <b/>
        <sz val="11"/>
        <color theme="1"/>
        <rFont val="Arial Narrow"/>
        <family val="2"/>
      </rPr>
      <t>G. Técnica</t>
    </r>
    <r>
      <rPr>
        <sz val="11"/>
        <color theme="1"/>
        <rFont val="Arial Narrow"/>
        <family val="2"/>
      </rPr>
      <t>:
Contando con la Prorroga N° 1 a las actas de conformación de lista de proveedores de las convocatorias lista de proveedores 2 y 4 2021, cuyo objeto es “Conformar el registro de Bancas de inversión y estructuradores de venta para realizar estos procesos, en relación con grupos de Sociedades conformadas por sectores económicos y las sociedades consideradas estratégicas, por sus altos ingresos administradas por la Sociedad de Activos Especiales”. La Gerencia de Sociedades solicita la valoración de la sociedad, a la Gerencia Técnica.
 El grupo de Inteligencia De Negocios remite la invitación a la lista de proveedores para que estos últimos aporten una cotización, junto con las certificaciones de experiencia, acordes al tipo de Sociedad. El GIT de Inteligencia de Negocios, evalúa la experiencia de las firmas que conforman la lista de proveedores y la cotización, con el fin de que la firma seleccionada cumpla con los requisitos para valorar la sociedad. La selección de la firma se realiza de acuerdo con el procedimiento P-DP2-205 Procedimiento Selección bancas de inversión.
Durante el primer trimestre de la vigencia 2023 no se realizo ninguna solicitud por parte de la Gerencia de Sociedades para la valoración de alguna Sociedad.
Estado en curso ya que la revisión se realiza durante todo el año</t>
    </r>
  </si>
  <si>
    <r>
      <rPr>
        <b/>
        <sz val="11"/>
        <color theme="1"/>
        <rFont val="Arial Narrow"/>
        <family val="2"/>
      </rPr>
      <t>G. Técnica</t>
    </r>
    <r>
      <rPr>
        <sz val="11"/>
        <color theme="1"/>
        <rFont val="Arial Narrow"/>
        <family val="2"/>
      </rPr>
      <t xml:space="preserve">:
N/A
</t>
    </r>
  </si>
  <si>
    <r>
      <rPr>
        <b/>
        <sz val="11"/>
        <color theme="1"/>
        <rFont val="Arial Narrow"/>
        <family val="2"/>
      </rPr>
      <t>G. Talento Humano</t>
    </r>
    <r>
      <rPr>
        <sz val="11"/>
        <color theme="1"/>
        <rFont val="Arial Narrow"/>
        <family val="2"/>
      </rPr>
      <t>: Todos los servidores que se vinculan de planta firman la cláusula de cumplimiento del Código de Ética y Curso Virtual de Integridad, Transparencia y Lucha contra la Corrupción.</t>
    </r>
  </si>
  <si>
    <t xml:space="preserve">Fraude externo </t>
  </si>
  <si>
    <t>Avalúos</t>
  </si>
  <si>
    <t>alterar o modificar irregular o ilícitamente la valoración o avalúos de los bienes administrados por SAE.</t>
  </si>
  <si>
    <t>Relacionamiento personal o comercial con firmas de valoración registradas en la base existente conformada por convocatoria pública</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</si>
  <si>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</si>
  <si>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Verificación de cumplimiento de requisitos por parte de las bancas de inversión o avaluadores</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</si>
  <si>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</si>
  <si>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P-DP2-047 Procedimiento Avalúo de Bienes Inmuebles
P-DP2-205 Procedimiento Selección bancas de inversión</t>
  </si>
  <si>
    <t>* G. Sociedades Activas 
* G. Sociedades en Liquidación
* G. Técnica</t>
  </si>
  <si>
    <r>
      <rPr>
        <b/>
        <sz val="11"/>
        <color theme="1"/>
        <rFont val="Arial Narrow"/>
        <family val="2"/>
      </rPr>
      <t>G. Técnica</t>
    </r>
    <r>
      <rPr>
        <sz val="11"/>
        <color theme="1"/>
        <rFont val="Arial Narrow"/>
        <family val="2"/>
      </rPr>
      <t xml:space="preserve">:
P-DP2-205 Procedimiento Selección bancas de inversión: Contando con la Prorroga N° 1 a las actas de conformación de lista de proveedores de las convocatorias lista de proveedores 2 y 4 2021, cuyo objeto es “Conformar el registro de Bancas de inversión y estructuradores de venta para realizar estos procesos, en relación con grupos de Sociedades conformadas por sectores económicos y las sociedades consideradas estratégicas, por sus altos ingresos administradas por la Sociedad de Activos Especiales”. La Gerencia de Sociedades solicita la valoración de la sociedad, a la Gerencia Técnica.
 El grupo de Inteligencia De Negocios remite la invitación a la lista de proveedores para que estos últimos aporten una cotización, junto con las certificaciones de experiencia, acordes al tipo de Sociedad. El GIT de Inteligencia de Negocios, evalúa la experiencia de las firmas que conforman la lista de proveedores y la cotización, con el fin de que la firma seleccionada cumpla con los requisitos para valorar la sociedad. La selección de la firma se realiza de acuerdo con el procedimiento P-DP2-205 Procedimiento Selección bancas de inversión.
Durante el primer trimestre de la vigencia 2023 no se realizo ninguna solicitud por parte de la Gerencia de Sociedades para la valoración de alguna Sociedad.
Estado en curso ya que la revisión se realiza durante todo el año
P-DP2-047 Procedimiento Avalúo de Bienes Inmuebles
Desde los requisitos del registro de avalúos (Convocatorias 01 2017 y 01 2021) se solicitó especificar en que Regionales se van a desempeñar. Actualmente las 6 firmas tienen presencia en todas las Regionales. 
</t>
    </r>
    <r>
      <rPr>
        <b/>
        <sz val="11"/>
        <color theme="1"/>
        <rFont val="Arial Narrow"/>
        <family val="2"/>
      </rPr>
      <t xml:space="preserve">G. Sociedades Activas: </t>
    </r>
    <r>
      <rPr>
        <sz val="11"/>
        <color theme="1"/>
        <rFont val="Arial Narrow"/>
        <family val="2"/>
      </rPr>
      <t xml:space="preserve">Todos los avalúos remitidos a las Gerencia de Sociedades Activas son enviados a la Gerencia Técnica para su revisión y aprobación por ser el área competente para este proceso. 
</t>
    </r>
    <r>
      <rPr>
        <b/>
        <sz val="11"/>
        <color theme="1"/>
        <rFont val="Arial Narrow"/>
        <family val="2"/>
      </rPr>
      <t>G. Sociedades en liquidación:</t>
    </r>
    <r>
      <rPr>
        <sz val="11"/>
        <color theme="1"/>
        <rFont val="Arial Narrow"/>
        <family val="2"/>
      </rPr>
      <t xml:space="preserve"> No aplica </t>
    </r>
  </si>
  <si>
    <r>
      <rPr>
        <b/>
        <sz val="11"/>
        <color theme="1"/>
        <rFont val="Arial Narrow"/>
        <family val="2"/>
      </rPr>
      <t>G. Técnica</t>
    </r>
    <r>
      <rPr>
        <sz val="11"/>
        <color theme="1"/>
        <rFont val="Arial Narrow"/>
        <family val="2"/>
      </rPr>
      <t xml:space="preserve">:
N/A P-DP2-205 Procedimiento Selección bancas de inversión
P-DP2-047 Procedimiento Avalúo de Bienes Inmuebles: 
\\fileserver.saesas.gov.co\publica\7 - Coordinación Técnica\AVALÚOS COMERCIALES
\\fileserver.saesas.gov.co\publica\7 - Coordinación Técnica\AREA TECNICA\FUNCIONARIOS\LIRODRIGUEZ\FACTURACION\2023
Evidencias cargadas Carpeta 7
</t>
    </r>
    <r>
      <rPr>
        <b/>
        <sz val="11"/>
        <color theme="1"/>
        <rFont val="Arial Narrow"/>
        <family val="2"/>
      </rPr>
      <t xml:space="preserve">
G. Sociedades Activas:</t>
    </r>
    <r>
      <rPr>
        <sz val="11"/>
        <color theme="1"/>
        <rFont val="Arial Narrow"/>
        <family val="2"/>
      </rPr>
      <t xml:space="preserve">  NA 
G.</t>
    </r>
    <r>
      <rPr>
        <b/>
        <sz val="11"/>
        <color theme="1"/>
        <rFont val="Arial Narrow"/>
        <family val="2"/>
      </rPr>
      <t xml:space="preserve"> Sociedades en liquidación: </t>
    </r>
    <r>
      <rPr>
        <sz val="11"/>
        <color theme="1"/>
        <rFont val="Arial Narrow"/>
        <family val="2"/>
      </rPr>
      <t xml:space="preserve">No aplica </t>
    </r>
  </si>
  <si>
    <r>
      <rPr>
        <b/>
        <sz val="11"/>
        <color theme="1"/>
        <rFont val="Arial Narrow"/>
        <family val="2"/>
      </rPr>
      <t>G. Asuntos Legales</t>
    </r>
    <r>
      <rPr>
        <sz val="11"/>
        <color theme="1"/>
        <rFont val="Arial Narrow"/>
        <family val="2"/>
      </rPr>
      <t xml:space="preserve">: se va a iniciar la solicitud a la oficina de talento humano para su programación   </t>
    </r>
  </si>
  <si>
    <t>G. Asuntos Legales: NA</t>
  </si>
  <si>
    <t>G. Técnica: 
La Gerencia técnica lleva un control de los avalúos realizados tanto por las firmas, como internamente, el Coordinador de Avalúos asignado lidera el grupo y realiza la verificación de los procesos. Adicionalmente el Gerente técnico lleva control y realiza reuniones periódicas con el fin de verificar procedimientos e indicadores de gestión.</t>
  </si>
  <si>
    <t>G. Técnica: 
\\fileserver.saesas.gov.co\publica\7 - Coordinación Técnica\AVALÚOS COMERCIALES
\\fileserver.saesas.gov.co\publica\7 - Coordinación Técnica\AREA TECNICA\FUNCIONARIOS\LIRODRIGUEZ\FACTURACION\2023
Evidencias cargadas Carpeta 7</t>
  </si>
  <si>
    <t>Información érronea registrada de forma voluntaria en el informe de diagnóstico, plan de intervención e información de las sociedades a cargo de SAE, como insumo para la valoración de sociedades</t>
  </si>
  <si>
    <r>
      <rPr>
        <b/>
        <sz val="11"/>
        <color indexed="8"/>
        <rFont val="Arial Narrow"/>
        <family val="2"/>
      </rPr>
      <t>G. Sociedades Activas:</t>
    </r>
    <r>
      <rPr>
        <sz val="11"/>
        <color indexed="8"/>
        <rFont val="Arial Narrow"/>
        <family val="2"/>
      </rPr>
      <t xml:space="preserve"> Todos los avalúos remitidos a las Gerencia de Sociedades Activas son enviados a la Gerencia Técnica para su revisión y aprobación por ser el área competente para este proceso.  
</t>
    </r>
    <r>
      <rPr>
        <b/>
        <sz val="11"/>
        <color rgb="FF000000"/>
        <rFont val="Arial Narrow"/>
        <family val="2"/>
      </rPr>
      <t>G. Sociedades en liquidación:</t>
    </r>
    <r>
      <rPr>
        <sz val="11"/>
        <color indexed="8"/>
        <rFont val="Arial Narrow"/>
        <family val="2"/>
      </rPr>
      <t xml:space="preserve"> Cada responsable de las sociedades realiza la validación de los diagnósticos iniciales </t>
    </r>
  </si>
  <si>
    <r>
      <t xml:space="preserve">NA 
G. </t>
    </r>
    <r>
      <rPr>
        <b/>
        <sz val="11"/>
        <color rgb="FF000000"/>
        <rFont val="Arial Narrow"/>
        <family val="2"/>
      </rPr>
      <t>Sociedades en liquidación:</t>
    </r>
    <r>
      <rPr>
        <sz val="11"/>
        <color rgb="FF000000"/>
        <rFont val="Arial Narrow"/>
        <family val="2"/>
      </rPr>
      <t xml:space="preserve"> actas de aprobación de diagnostico inicial  </t>
    </r>
  </si>
  <si>
    <t>Información érronea registrada de forma voluntaria en las visitas de avalúos que pueden alterar la valoración de bienes</t>
  </si>
  <si>
    <t>Supervisión de avalúos en sitio</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</si>
  <si>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</si>
  <si>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P-DP2-047 Procedimiento Avalúo de Bienes Inmuebles</t>
  </si>
  <si>
    <t>* G. Regionales
* GB. Muebles</t>
  </si>
  <si>
    <t>Publicar los informes de supervisión contractual en página web para consulta de toda la ciudadanía</t>
  </si>
  <si>
    <t>Informes de supervisión publicados</t>
  </si>
  <si>
    <r>
      <rPr>
        <b/>
        <sz val="11"/>
        <color theme="1"/>
        <rFont val="Arial Narrow"/>
        <family val="2"/>
      </rPr>
      <t xml:space="preserve">GR. Norte: </t>
    </r>
    <r>
      <rPr>
        <sz val="11"/>
        <color theme="1"/>
        <rFont val="Arial Narrow"/>
        <family val="2"/>
      </rPr>
      <t xml:space="preserve">La Gerencia no participa de esta actividad. </t>
    </r>
    <r>
      <rPr>
        <b/>
        <sz val="11"/>
        <color theme="1"/>
        <rFont val="Arial Narrow"/>
        <family val="2"/>
      </rPr>
      <t xml:space="preserve"> 
GR. Suroccidente: </t>
    </r>
    <r>
      <rPr>
        <sz val="11"/>
        <color theme="1"/>
        <rFont val="Arial Narrow"/>
        <family val="2"/>
      </rPr>
      <t xml:space="preserve">A solicitud de la gerencia técnica se programa los funcionarios requerido para realizar los acompañamientos a los avalúos que corresponda
</t>
    </r>
    <r>
      <rPr>
        <b/>
        <sz val="11"/>
        <color theme="1"/>
        <rFont val="Arial Narrow"/>
        <family val="2"/>
      </rPr>
      <t xml:space="preserve">G.B MUEBLES: </t>
    </r>
    <r>
      <rPr>
        <sz val="11"/>
        <color theme="1"/>
        <rFont val="Arial Narrow"/>
        <family val="2"/>
      </rPr>
      <t xml:space="preserve">Los avalúos se realizan a través de inscritos en el RAA, el cumplimiento de prerrequisitos de forma son validados por la Gerencia de Muebles y la viabilidad técnica es otorgada por la Gerencia Técnica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corresponda se da traslado al Nivel Central. </t>
    </r>
  </si>
  <si>
    <r>
      <rPr>
        <b/>
        <sz val="11"/>
        <color theme="1"/>
        <rFont val="Arial Narrow"/>
        <family val="2"/>
      </rPr>
      <t>GR. Norte:</t>
    </r>
    <r>
      <rPr>
        <sz val="11"/>
        <color theme="1"/>
        <rFont val="Arial Narrow"/>
        <family val="2"/>
      </rPr>
      <t xml:space="preserve"> N/A 
</t>
    </r>
    <r>
      <rPr>
        <b/>
        <sz val="11"/>
        <color theme="1"/>
        <rFont val="Arial Narrow"/>
        <family val="2"/>
      </rPr>
      <t>GR. Suroccidente</t>
    </r>
    <r>
      <rPr>
        <sz val="11"/>
        <color theme="1"/>
        <rFont val="Arial Narrow"/>
        <family val="2"/>
      </rPr>
      <t xml:space="preserve">; Correo electrónico.
</t>
    </r>
    <r>
      <rPr>
        <b/>
        <sz val="11"/>
        <color theme="1"/>
        <rFont val="Arial Narrow"/>
        <family val="2"/>
      </rPr>
      <t xml:space="preserve">G.B MUEBLES: </t>
    </r>
    <r>
      <rPr>
        <sz val="11"/>
        <color theme="1"/>
        <rFont val="Arial Narrow"/>
        <family val="2"/>
      </rPr>
      <t xml:space="preserve">Avalúos radicados y memorandos de viabilidades técnicas.
</t>
    </r>
    <r>
      <rPr>
        <b/>
        <sz val="11"/>
        <color theme="1"/>
        <rFont val="Arial Narrow"/>
        <family val="2"/>
      </rPr>
      <t xml:space="preserve">GR. Centro Oriente: </t>
    </r>
    <r>
      <rPr>
        <sz val="11"/>
        <color theme="1"/>
        <rFont val="Arial Narrow"/>
        <family val="2"/>
      </rPr>
      <t xml:space="preserve">Sigma 2.0, Actas de recepción y/o entregas de inmuebles, Acta de visita de inspección, Acta de reunión, Informes, Memorandos internos, correos electronicos. </t>
    </r>
  </si>
  <si>
    <r>
      <rPr>
        <b/>
        <sz val="11"/>
        <color theme="1"/>
        <rFont val="Arial Narrow"/>
        <family val="2"/>
      </rPr>
      <t>G. Contratos:</t>
    </r>
    <r>
      <rPr>
        <sz val="11"/>
        <color theme="1"/>
        <rFont val="Arial Narrow"/>
        <family val="2"/>
      </rPr>
      <t xml:space="preserve"> La Gerencia de Contratos durante el 1er trimestre del año no tiene contratos bajo supervisión. Sin embargo, el control que realiza Control Interno de las publicaciones de informes de supervisión si son reportados al área, para que se reitere a las áreas el cumplimiento de esta obligación </t>
    </r>
  </si>
  <si>
    <r>
      <rPr>
        <b/>
        <sz val="11"/>
        <color theme="1"/>
        <rFont val="Arial Narrow"/>
        <family val="2"/>
      </rPr>
      <t>G. Contratos:</t>
    </r>
    <r>
      <rPr>
        <sz val="11"/>
        <color theme="1"/>
        <rFont val="Arial Narrow"/>
        <family val="2"/>
      </rPr>
      <t xml:space="preserve"> Se adjunta soporte documental</t>
    </r>
  </si>
  <si>
    <t>Falencias en la revisión de informes técnicos de valoración o avalúos emitidos por terceros</t>
  </si>
  <si>
    <t>Verificación de informes técnicos de valoración o avalúos</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</si>
  <si>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</si>
  <si>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P-DP2-047 Procedimiento Avalúo de Bienes Inmuebles
P-DP2-041 Procedimiento de valoración comercial de sociedades</t>
  </si>
  <si>
    <r>
      <rPr>
        <b/>
        <sz val="11"/>
        <color theme="1"/>
        <rFont val="Arial Narrow"/>
        <family val="2"/>
      </rPr>
      <t>G. Técnica</t>
    </r>
    <r>
      <rPr>
        <sz val="11"/>
        <color theme="1"/>
        <rFont val="Arial Narrow"/>
        <family val="2"/>
      </rPr>
      <t xml:space="preserve">:
La revisión del grupo de Avalúos de la Gerencia Técnica consiste en verificar los informes valuatorios, por medio de comentarios sobre el informe, realizando los ajustes, observaciones y modificaciones que haya lugar. Estas observaciones se realizan por correo electrónico directamente con el funcionario encargado (coordinador de la firma avaluadora). 
La aprobación del informe del avalúo se hace por medio de correo electrónico y el cargue de la información la hace la firma avaluadora en el aplicativo SIGMA 1.5. Esta información cargada es revisada por el funcionario delegado de la Gerencia Técnica y es aprobada por el Coordinador de Avalúos, para posteriormente realizar la factura de pago.
Estado en curso ya que la revisión se realiza durante todo el año
</t>
    </r>
    <r>
      <rPr>
        <b/>
        <sz val="11"/>
        <color theme="1"/>
        <rFont val="Arial Narrow"/>
        <family val="2"/>
      </rPr>
      <t xml:space="preserve">
G. Sociedades Activas:</t>
    </r>
    <r>
      <rPr>
        <sz val="11"/>
        <color theme="1"/>
        <rFont val="Arial Narrow"/>
        <family val="2"/>
      </rPr>
      <t xml:space="preserve"> Todos los avalúos remitidos a las Gerencia de Sociedades Activas son enviados a la Gerencia Técnica para su revisión y aprobación por ser el área competente para este proceso. 
</t>
    </r>
    <r>
      <rPr>
        <b/>
        <sz val="11"/>
        <color theme="1"/>
        <rFont val="Arial Narrow"/>
        <family val="2"/>
      </rPr>
      <t>G. Sociedades en liquidación:</t>
    </r>
    <r>
      <rPr>
        <sz val="11"/>
        <color theme="1"/>
        <rFont val="Arial Narrow"/>
        <family val="2"/>
      </rPr>
      <t xml:space="preserve"> No aplica </t>
    </r>
  </si>
  <si>
    <r>
      <rPr>
        <b/>
        <sz val="11"/>
        <color theme="1"/>
        <rFont val="Arial Narrow"/>
        <family val="2"/>
      </rPr>
      <t>G. Técnica</t>
    </r>
    <r>
      <rPr>
        <sz val="11"/>
        <color theme="1"/>
        <rFont val="Arial Narrow"/>
        <family val="2"/>
      </rPr>
      <t xml:space="preserve">:
\\fileserver.saesas.gov.co\publica\7 - Coordinación Técnica\AVALÚOS COMERCIALES
\\fileserver.saesas.gov.co\publica\7 - Coordinación Técnica\AREA TECNICA\FUNCIONARIOS\LIRODRIGUEZ\FACTURACION\2023
Evidencias cargadas Carpeta 7
</t>
    </r>
    <r>
      <rPr>
        <b/>
        <sz val="11"/>
        <color theme="1"/>
        <rFont val="Arial Narrow"/>
        <family val="2"/>
      </rPr>
      <t>G. Sociedades Activas:</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No aplica </t>
    </r>
  </si>
  <si>
    <t>Debilidades en los controles de registro de información de valoración en el aplicativo respectivo</t>
  </si>
  <si>
    <t>Verificación de registro de valoración en sistema de información</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</si>
  <si>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</si>
  <si>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r>
      <rPr>
        <b/>
        <sz val="11"/>
        <color theme="1"/>
        <rFont val="Arial Narrow"/>
        <family val="2"/>
      </rPr>
      <t>G. Técnica</t>
    </r>
    <r>
      <rPr>
        <sz val="11"/>
        <color theme="1"/>
        <rFont val="Arial Narrow"/>
        <family val="2"/>
      </rPr>
      <t xml:space="preserve">:
La revisión del grupo de Avalúos de la Gerencia Técnica consiste en verificar los informes valuatorios, por medio de comentarios sobre el informe, realizando los ajustes, observaciones y modificaciones que haya lugar. Estas observaciones se realizan por correo electrónico directamente con el funcionario encargado (coordinador de la firma avaluadora). 
La aprobación del informe del avalúo se hace por medio de correo electrónico y el cargue de la información la hace la firma avaluadora en el aplicativo SIGMA 1.5. Esta información cargada es revisada por el funcionario delegado de la Gerencia Técnica y es aprobada por el Coordinador de Avalúos, para posteriormente realizar la factura de pago.
Estado en curso ya que la revisión se realiza durante todo el año
</t>
    </r>
    <r>
      <rPr>
        <b/>
        <sz val="11"/>
        <color theme="1"/>
        <rFont val="Arial Narrow"/>
        <family val="2"/>
      </rPr>
      <t>G. Sociedades Activas:</t>
    </r>
    <r>
      <rPr>
        <sz val="11"/>
        <color theme="1"/>
        <rFont val="Arial Narrow"/>
        <family val="2"/>
      </rPr>
      <t xml:space="preserve"> En el T1 se realizaron 2 solicitudes de viabilidad.</t>
    </r>
    <r>
      <rPr>
        <b/>
        <sz val="11"/>
        <color theme="1"/>
        <rFont val="Arial Narrow"/>
        <family val="2"/>
      </rPr>
      <t xml:space="preserve"> 
G. Sociedades en liquidación</t>
    </r>
    <r>
      <rPr>
        <sz val="11"/>
        <color theme="1"/>
        <rFont val="Arial Narrow"/>
        <family val="2"/>
      </rPr>
      <t xml:space="preserve">: No aplica </t>
    </r>
  </si>
  <si>
    <r>
      <rPr>
        <b/>
        <sz val="11"/>
        <color theme="1"/>
        <rFont val="Arial Narrow"/>
        <family val="2"/>
      </rPr>
      <t>G. Técnica</t>
    </r>
    <r>
      <rPr>
        <sz val="11"/>
        <color theme="1"/>
        <rFont val="Arial Narrow"/>
        <family val="2"/>
      </rPr>
      <t xml:space="preserve">:
\\fileserver.saesas.gov.co\publica\7 - Coordinación Técnica\AVALÚOS COMERCIALES
\\fileserver.saesas.gov.co\publica\7 - Coordinación Técnica\AREA TECNICA\FUNCIONARIOS\LIRODRIGUEZ\FACTURACION\2023
Evidencias cargadas Carpeta 7
</t>
    </r>
    <r>
      <rPr>
        <b/>
        <sz val="11"/>
        <color theme="1"/>
        <rFont val="Arial Narrow"/>
        <family val="2"/>
      </rPr>
      <t>G. Sociedades Activas:</t>
    </r>
    <r>
      <rPr>
        <sz val="11"/>
        <color theme="1"/>
        <rFont val="Arial Narrow"/>
        <family val="2"/>
      </rPr>
      <t xml:space="preserve"> Soporte solicitud de viabilidad. 
</t>
    </r>
    <r>
      <rPr>
        <b/>
        <sz val="11"/>
        <color theme="1"/>
        <rFont val="Arial Narrow"/>
        <family val="2"/>
      </rPr>
      <t>G. Sociedades en liquidación</t>
    </r>
    <r>
      <rPr>
        <sz val="11"/>
        <color theme="1"/>
        <rFont val="Arial Narrow"/>
        <family val="2"/>
      </rPr>
      <t xml:space="preserve">: No aplica </t>
    </r>
  </si>
  <si>
    <t>Estimados de Renta</t>
  </si>
  <si>
    <t>alterar la valoración de los estimados de renta de los bienes inmuebles administrados por SAE.</t>
  </si>
  <si>
    <t>Asignación de personal no idoneo para la valoración de estimados de renta</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</si>
  <si>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</si>
  <si>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Validación de Idoneidad de profesionales</t>
  </si>
  <si>
    <t>El Gerente Regional o el Gerente Técnico según atribuciones contempladas para la estimación de renta de inmuebles determinará, cuando sea necesario, mediante correo electrónico el o los funcionarios que realizarán la visita de inspección y estimado de renta verificando que sean idóneos e inscritos en el Registro Abierto de Avaluadores (RAA).</t>
  </si>
  <si>
    <t>P-DP2-046 Procedimiento  de Estimados de Renta para Bienes Inmuebles Urbanos y Rurales</t>
  </si>
  <si>
    <t>* G. Regionales
* G. Técnica</t>
  </si>
  <si>
    <r>
      <rPr>
        <b/>
        <sz val="11"/>
        <color theme="1"/>
        <rFont val="Arial Narrow"/>
        <family val="2"/>
      </rPr>
      <t>G. Técnica</t>
    </r>
    <r>
      <rPr>
        <sz val="11"/>
        <color theme="1"/>
        <rFont val="Arial Narrow"/>
        <family val="2"/>
      </rPr>
      <t xml:space="preserve">:
En la carpeta publica de Gerencia Técnica se encuentran las actualizaciones de los Registro Abierto de Avaluadores (RAA) de los funcionarios relacionados a este proceso.
Los funcionarios deben mantener actualizado el registro para realizar los procesos de aprobación de Avalúos y Estimados de Renta. 
</t>
    </r>
    <r>
      <rPr>
        <b/>
        <sz val="11"/>
        <color theme="1"/>
        <rFont val="Arial Narrow"/>
        <family val="2"/>
      </rPr>
      <t>GR. Norte:</t>
    </r>
    <r>
      <rPr>
        <sz val="11"/>
        <color theme="1"/>
        <rFont val="Arial Narrow"/>
        <family val="2"/>
      </rPr>
      <t xml:space="preserve"> Durante el trimestre, la Gerencia contó con un profesional II y un profesional I de apoyo para la elaboración de estimado de renta de inmuebles en jurisdicción regional. Los profesionales se encuentran inscritos debidamente en el Registro Abierto de Avaluadores.  
</t>
    </r>
    <r>
      <rPr>
        <b/>
        <sz val="11"/>
        <color theme="1"/>
        <rFont val="Arial Narrow"/>
        <family val="2"/>
      </rPr>
      <t>GR. Suroccidente:</t>
    </r>
    <r>
      <rPr>
        <sz val="11"/>
        <color theme="1"/>
        <rFont val="Arial Narrow"/>
        <family val="2"/>
      </rPr>
      <t xml:space="preserve"> La regional cuenta con los profesionales idóneos avalados con RAA par la elaboración de estimados de renta.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corresponda se da traslado al Nivel Central. </t>
    </r>
  </si>
  <si>
    <r>
      <rPr>
        <b/>
        <sz val="11"/>
        <color theme="1"/>
        <rFont val="Arial Narrow"/>
        <family val="2"/>
      </rPr>
      <t>G. Técnica</t>
    </r>
    <r>
      <rPr>
        <sz val="11"/>
        <color theme="1"/>
        <rFont val="Arial Narrow"/>
        <family val="2"/>
      </rPr>
      <t xml:space="preserve">:
\\fileserver\publica\7 - Coordinación Técnica\AREA TECNICA\FUNCIONARIOS\RAA 
file://fileserver.saesas.gov.co/publica/7%20-%20Coordinaci%C3%B3n%20T%C3%A9cnica/AREA%20TECNICA/FUNCIONARIOS/RAA/ANDRES%20FELIPE%20FRANCO%20ARIAS.pdf
Evidencias cargadas Carpeta 8 
</t>
    </r>
    <r>
      <rPr>
        <b/>
        <sz val="11"/>
        <color theme="1"/>
        <rFont val="Arial Narrow"/>
        <family val="2"/>
      </rPr>
      <t>GR. Norte:</t>
    </r>
    <r>
      <rPr>
        <sz val="11"/>
        <color theme="1"/>
        <rFont val="Arial Narrow"/>
        <family val="2"/>
      </rPr>
      <t xml:space="preserve"> Memorandos de solicitud de aprobación de estimados de renta cargados en aplicativo Orfeo.  
</t>
    </r>
    <r>
      <rPr>
        <b/>
        <sz val="11"/>
        <color theme="1"/>
        <rFont val="Arial Narrow"/>
        <family val="2"/>
      </rPr>
      <t>GR. Suroccidente:</t>
    </r>
    <r>
      <rPr>
        <sz val="11"/>
        <color theme="1"/>
        <rFont val="Arial Narrow"/>
        <family val="2"/>
      </rPr>
      <t xml:space="preserve"> Estimado de renta firmado y aprobado.
</t>
    </r>
    <r>
      <rPr>
        <b/>
        <sz val="11"/>
        <color theme="1"/>
        <rFont val="Arial Narrow"/>
        <family val="2"/>
      </rPr>
      <t xml:space="preserve">GR. Centro Oriente: </t>
    </r>
    <r>
      <rPr>
        <sz val="11"/>
        <color theme="1"/>
        <rFont val="Arial Narrow"/>
        <family val="2"/>
      </rPr>
      <t>Acta de visita de inspección, Estimado de Renta. SIGMA 2.0. Correo electrónico.</t>
    </r>
  </si>
  <si>
    <r>
      <t xml:space="preserve">G. Técnica: 
En lo transcurrido del año no se materializa ningún riesgo, ya que se siguen los procedimientos y las metodologías Estimados de Renta, adicionalmente para llegar a la aprobación del Gerente técnico, se realizan varios filtros, procesos y comités ya, que el resultado no depende de una sola persona.
Se guardan los registros de los Estimados de Renta aprobados por la Gerencia Técnica y quedan a solicitud pública. 
</t>
    </r>
    <r>
      <rPr>
        <b/>
        <sz val="11"/>
        <color theme="1"/>
        <rFont val="Arial Narrow"/>
        <family val="2"/>
      </rPr>
      <t>GR. Norte:</t>
    </r>
    <r>
      <rPr>
        <sz val="11"/>
        <color theme="1"/>
        <rFont val="Arial Narrow"/>
        <family val="2"/>
      </rPr>
      <t xml:space="preserve"> na 
</t>
    </r>
    <r>
      <rPr>
        <b/>
        <sz val="11"/>
        <color theme="1"/>
        <rFont val="Arial Narrow"/>
        <family val="2"/>
      </rPr>
      <t>GR. Suroccidente:</t>
    </r>
    <r>
      <rPr>
        <sz val="11"/>
        <color theme="1"/>
        <rFont val="Arial Narrow"/>
        <family val="2"/>
      </rPr>
      <t xml:space="preserve"> El riesgo no se ha materializado
GR. Centro Oriente: Se ejecuta el procedimiento establecido, apoyando con todo el personal de la Regional, y en cuyo caso corresponda se da traslado al Nivel Central. </t>
    </r>
  </si>
  <si>
    <r>
      <t xml:space="preserve">G. Técnica: 
\\fileserver.saesas.gov.co\publica\7 - Coordinación Técnica\AREA TECNICA\FUNCIONARIOS\DCORREA\1.RESPUESTAS\1.ESTIMADOS DE RENTA\2023
\\fileserver.saesas.gov.co\publica\7 - Coordinación Técnica\AREA TECNICA\FUNCIONARIOS\DCORREA\2.BITACORA
\\fileserver.saesas.gov.co\publica\7 - Coordinación Técnica\AREA TECNICA\ESTIMADOS DE RENTA TECNICA - COMERCIAL - REGIONALES\1.PDF ENVIADOS_URBANOS\ESTIMADOS DE RENTA 2023
Evidencias cargadas Carpeta 9 . </t>
    </r>
    <r>
      <rPr>
        <b/>
        <sz val="11"/>
        <color theme="1"/>
        <rFont val="Arial Narrow"/>
        <family val="2"/>
      </rPr>
      <t>GR. Norte:</t>
    </r>
    <r>
      <rPr>
        <sz val="11"/>
        <color theme="1"/>
        <rFont val="Arial Narrow"/>
        <family val="2"/>
      </rPr>
      <t xml:space="preserve"> na
GR. Centro Oriente:  Acta de visita de inspección, Estimado de Renta. SIGMA 2.0. Correo electrónico. Comité Regional. Comité Central. Actas de comité. </t>
    </r>
  </si>
  <si>
    <t>Falencias en los controles de estimación de renta de bienes inmuebles</t>
  </si>
  <si>
    <t>Revisión estimados de renta</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</si>
  <si>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</si>
  <si>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r>
      <rPr>
        <b/>
        <sz val="11"/>
        <color theme="1"/>
        <rFont val="Arial Narrow"/>
        <family val="2"/>
      </rPr>
      <t>G. Técnica</t>
    </r>
    <r>
      <rPr>
        <sz val="11"/>
        <color theme="1"/>
        <rFont val="Arial Narrow"/>
        <family val="2"/>
      </rPr>
      <t xml:space="preserve">:
Teniendo en cuenta que los estimados de renta pueden ser realizados por las Gerencias Regionales o Depositarios, el procedimiento de estimados de renta indica que los estimados urbanos cuyo valor determinado sea superior a 2.4 salarios mínimos debe ser aprobado por la Gerencia Técnica y los inferiores por las Gerencias Regionales. Los Estimados de Renta Rurales pasan por aprobación de la Gerencia Técnica.
Así las cosas, las aprobaciones realizadas por esta gerencia se remiten mediante memorando por el sistema de información documental de la entidad y los datos del bien valorado respecto a sus condiciones físicas y económicas se albergan en bases de datos año a año, los documentos soporte del estimado se deja en carpetas en un repositorio en la carpeta compartida donde pueden ser consultados.
Estado en curso ya que la revisión se realiza durante todo el año  
</t>
    </r>
    <r>
      <rPr>
        <b/>
        <sz val="11"/>
        <color theme="1"/>
        <rFont val="Arial Narrow"/>
        <family val="2"/>
      </rPr>
      <t xml:space="preserve">GR. Norte: </t>
    </r>
    <r>
      <rPr>
        <sz val="11"/>
        <color theme="1"/>
        <rFont val="Arial Narrow"/>
        <family val="2"/>
      </rPr>
      <t xml:space="preserve">La Gerencia solo participa de la elaboración de los estimados de renta, mas no interviene en su aprobación.  
</t>
    </r>
    <r>
      <rPr>
        <b/>
        <sz val="11"/>
        <color theme="1"/>
        <rFont val="Arial Narrow"/>
        <family val="2"/>
      </rPr>
      <t xml:space="preserve">GR. Suroccidente: </t>
    </r>
    <r>
      <rPr>
        <sz val="11"/>
        <color theme="1"/>
        <rFont val="Arial Narrow"/>
        <family val="2"/>
      </rPr>
      <t xml:space="preserve">La regional cuenta con los profesionales idóneos avalados con RAA par la elaboración de estimados de renta, posterior revisión de la gerencia que corresponda según las atribuciones y montos del estimado.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corresponda se da traslado al Nivel Central. </t>
    </r>
  </si>
  <si>
    <r>
      <rPr>
        <b/>
        <sz val="11"/>
        <color theme="1"/>
        <rFont val="Arial Narrow"/>
        <family val="2"/>
      </rPr>
      <t>G. Técnica</t>
    </r>
    <r>
      <rPr>
        <sz val="11"/>
        <color theme="1"/>
        <rFont val="Arial Narrow"/>
        <family val="2"/>
      </rPr>
      <t xml:space="preserve">:
\\fileserver.saesas.gov.co\publica\7 - Coordinación Técnica\AREA TECNICA\FUNCIONARIOS\DCORREA\1.RESPUESTAS\1.ESTIMADOS DE RENTA\2023
\\fileserver.saesas.gov.co\publica\7 - Coordinación Técnica\AREA TECNICA\FUNCIONARIOS\DCORREA\2.BITACORA
\\fileserver.saesas.gov.co\publica\7 - Coordinación Técnica\AREA TECNICA\ESTIMADOS DE RENTA TECNICA - COMERCIAL - REGIONALES\1.PDF ENVIADOS_URBANOS\ESTIMADOS DE RENTA 2023
\\fileserver.saesas.gov.co\publica\7 - Coordinación Técnica\AREA TECNICA\ESTIMADOS DE RENTA TECNICA - COMERCIAL - REGIONALES
\\fileserver.saesas.gov.co\publica\7 - Coordinación Técnica\AREA TECNICA\ESTIMADOS DE RENTA RURALES 2023
Evidencias cargadas Carpeta 9
</t>
    </r>
    <r>
      <rPr>
        <b/>
        <sz val="11"/>
        <color theme="1"/>
        <rFont val="Arial Narrow"/>
        <family val="2"/>
      </rPr>
      <t xml:space="preserve">GR. Norte: </t>
    </r>
    <r>
      <rPr>
        <sz val="11"/>
        <color theme="1"/>
        <rFont val="Arial Narrow"/>
        <family val="2"/>
      </rPr>
      <t xml:space="preserve">N/A 
</t>
    </r>
    <r>
      <rPr>
        <b/>
        <sz val="11"/>
        <color theme="1"/>
        <rFont val="Arial Narrow"/>
        <family val="2"/>
      </rPr>
      <t>GR. Suroccidente:</t>
    </r>
    <r>
      <rPr>
        <sz val="11"/>
        <color theme="1"/>
        <rFont val="Arial Narrow"/>
        <family val="2"/>
      </rPr>
      <t xml:space="preserve"> Estimado de renta firmado y aprobado
</t>
    </r>
    <r>
      <rPr>
        <b/>
        <sz val="11"/>
        <color theme="1"/>
        <rFont val="Arial Narrow"/>
        <family val="2"/>
      </rPr>
      <t>GR. Centro Oriente</t>
    </r>
    <r>
      <rPr>
        <sz val="11"/>
        <color theme="1"/>
        <rFont val="Arial Narrow"/>
        <family val="2"/>
      </rPr>
      <t xml:space="preserve">: Comité Regional. Comité Central. Actas de comité. Estimado de renta. </t>
    </r>
  </si>
  <si>
    <t>Disposición_Final</t>
  </si>
  <si>
    <t>Enajenación Temprana</t>
  </si>
  <si>
    <t>enajenar de manera temprana un bien sin el cumplimiento de los requisitos exigibles.</t>
  </si>
  <si>
    <t>Debilidad en controles jurídicos para la enajenación temprana de bienes</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</si>
  <si>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</si>
  <si>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Viabilidad Jurídica de Enajenación Temprana</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</si>
  <si>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</si>
  <si>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P-DP2-134 Procedimiento para la enajenación temprana de bienes
P-DP2-175 Procedimiento Enajenación Temprana de Bienes Muebles
P-DP2-183 Procedimiento Enajenación Temprana de Sociedades Activas</t>
  </si>
  <si>
    <t>G. Asuntos Legales: sin reporte</t>
  </si>
  <si>
    <r>
      <rPr>
        <b/>
        <sz val="11"/>
        <color theme="1"/>
        <rFont val="Arial Narrow"/>
        <family val="2"/>
      </rPr>
      <t xml:space="preserve">GBI. Urbanos: </t>
    </r>
    <r>
      <rPr>
        <sz val="11"/>
        <color theme="1"/>
        <rFont val="Arial Narrow"/>
        <family val="2"/>
      </rPr>
      <t xml:space="preserve">Todo lo que se lleva a comité de enajenación pasa por comité técnico, en conclusión no se evidencia situación anómala por lo cual no se ha materializado el riesgo
</t>
    </r>
    <r>
      <rPr>
        <b/>
        <sz val="11"/>
        <color theme="1"/>
        <rFont val="Arial Narrow"/>
        <family val="2"/>
      </rPr>
      <t>GBI. Rurales</t>
    </r>
    <r>
      <rPr>
        <sz val="11"/>
        <color theme="1"/>
        <rFont val="Arial Narrow"/>
        <family val="2"/>
      </rPr>
      <t xml:space="preserve">:Directamente desde la Gerencia de Inmuebles Rurales no se evidencia el posible riesgo, teniendo en cuenta que dentro de la misionalidad de la gerencia, no se encuentra la venta de los predios. 
</t>
    </r>
    <r>
      <rPr>
        <b/>
        <sz val="11"/>
        <color theme="1"/>
        <rFont val="Arial Narrow"/>
        <family val="2"/>
      </rPr>
      <t>GR. Norte:</t>
    </r>
    <r>
      <rPr>
        <sz val="11"/>
        <color theme="1"/>
        <rFont val="Arial Narrow"/>
        <family val="2"/>
      </rPr>
      <t xml:space="preserve"> NA</t>
    </r>
    <r>
      <rPr>
        <b/>
        <sz val="11"/>
        <color theme="1"/>
        <rFont val="Arial Narrow"/>
        <family val="2"/>
      </rPr>
      <t xml:space="preserve"> 
GR. Suroccidente</t>
    </r>
    <r>
      <rPr>
        <sz val="11"/>
        <color theme="1"/>
        <rFont val="Arial Narrow"/>
        <family val="2"/>
      </rPr>
      <t xml:space="preserve">: El riesgo no se ha materializado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corresponda se da traslado al Nivel Central. </t>
    </r>
  </si>
  <si>
    <t>GR. Norte: NA
GR. Centro Oriente: Comité Tecnico, Base de enajenación temprana, ficha de enajenación temprana, memorando interno, correo electrónico.</t>
  </si>
  <si>
    <t>Debilidades en la revisión de fichas de enajenación temprana de inmuebles</t>
  </si>
  <si>
    <t>Revisión Fichas de Enajenación Temprana de Inmuebles</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</si>
  <si>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</si>
  <si>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P-DP2-134 Procedimiento para la enajenación temprana de bienes</t>
  </si>
  <si>
    <t xml:space="preserve">* GBI. Urbanos
* GBI. Rurales
</t>
  </si>
  <si>
    <r>
      <rPr>
        <b/>
        <sz val="11"/>
        <color theme="1"/>
        <rFont val="Arial Narrow"/>
        <family val="2"/>
      </rPr>
      <t>GBI. Urbanos</t>
    </r>
    <r>
      <rPr>
        <sz val="11"/>
        <color theme="1"/>
        <rFont val="Arial Narrow"/>
        <family val="2"/>
      </rPr>
      <t xml:space="preserve">: Se realiza la actividad de acuerdo a lo contemplado en el procedimiento.
</t>
    </r>
    <r>
      <rPr>
        <b/>
        <sz val="11"/>
        <color theme="1"/>
        <rFont val="Arial Narrow"/>
        <family val="2"/>
      </rPr>
      <t>GBI. Rurales:</t>
    </r>
    <r>
      <rPr>
        <sz val="11"/>
        <color theme="1"/>
        <rFont val="Arial Narrow"/>
        <family val="2"/>
      </rPr>
      <t xml:space="preserve"> *Durante el  primer trimestre del 2023, no se realizó la revisión de las fichas de enajenación temprana, ya que a la fecha, no se ha identificado inmueble objeto cuyas características se puedan enmarcar dentro de la menciona figura.</t>
    </r>
  </si>
  <si>
    <r>
      <rPr>
        <b/>
        <sz val="11"/>
        <color theme="1"/>
        <rFont val="Arial Narrow"/>
        <family val="2"/>
      </rPr>
      <t>GBI. Urbanos</t>
    </r>
    <r>
      <rPr>
        <sz val="11"/>
        <color theme="1"/>
        <rFont val="Arial Narrow"/>
        <family val="2"/>
      </rPr>
      <t xml:space="preserve">: BASE CONTROL \\fileserver\publica\67 - Enajenación Temprana\MAPA DE RIESGOS - BASE E.T
</t>
    </r>
    <r>
      <rPr>
        <b/>
        <sz val="11"/>
        <color theme="1"/>
        <rFont val="Arial Narrow"/>
        <family val="2"/>
      </rPr>
      <t>GBI. Rurales:</t>
    </r>
    <r>
      <rPr>
        <sz val="11"/>
        <color theme="1"/>
        <rFont val="Arial Narrow"/>
        <family val="2"/>
      </rPr>
      <t xml:space="preserve"> NA</t>
    </r>
  </si>
  <si>
    <t>* Debilidades en la revisión de fichas de enajenación temprana de muebles</t>
  </si>
  <si>
    <t>Revisión Fichas de Enajenación Temprana de Muebles</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</si>
  <si>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</si>
  <si>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P-DP2-175 Procedimiento Enajenación Temprana de Bienes Muebles</t>
  </si>
  <si>
    <t>VP. Bienes Muebles e Inmuebles</t>
  </si>
  <si>
    <r>
      <rPr>
        <b/>
        <sz val="11"/>
        <color theme="1"/>
        <rFont val="Arial Narrow"/>
        <family val="2"/>
      </rPr>
      <t>VP. Inmuebles:</t>
    </r>
    <r>
      <rPr>
        <sz val="11"/>
        <color theme="1"/>
        <rFont val="Arial Narrow"/>
        <family val="2"/>
      </rPr>
      <t xml:space="preserve"> sin reporte</t>
    </r>
  </si>
  <si>
    <t>* Debilidades en la revisión de fichas de enajenación temprana de sociedades</t>
  </si>
  <si>
    <t>Revisión Fichas de Enajenación Temprana de Sociedades</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</si>
  <si>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</si>
  <si>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P-DP2-183 Procedimiento Enajenación Temprana de Sociedades Activas</t>
  </si>
  <si>
    <t>VP. Sociedades</t>
  </si>
  <si>
    <r>
      <rPr>
        <b/>
        <sz val="11"/>
        <color theme="1"/>
        <rFont val="Arial Narrow"/>
        <family val="2"/>
      </rPr>
      <t>VP. Sociedades:</t>
    </r>
    <r>
      <rPr>
        <sz val="11"/>
        <color theme="1"/>
        <rFont val="Arial Narrow"/>
        <family val="2"/>
      </rPr>
      <t xml:space="preserve"> sin reporte</t>
    </r>
  </si>
  <si>
    <t xml:space="preserve"> Valores no éticos y morales de funcionarios que realizan  o revisan las fichas técnicas de enajenación temprana</t>
  </si>
  <si>
    <t>Verificación de viabilidad de Enajenación Temprana en Comité Técnico</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</si>
  <si>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</si>
  <si>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 G. Regionales
* GB.  Muebles
* G. Sociedades Activas 
* G. Sociedades en Liquidación</t>
  </si>
  <si>
    <r>
      <t>G. Sociedades Activas</t>
    </r>
    <r>
      <rPr>
        <sz val="11"/>
        <color rgb="FF000000"/>
        <rFont val="Arial Narrow"/>
        <family val="2"/>
      </rPr>
      <t xml:space="preserve">: En el T1se realizaron 2 solicitudes de viabilidad. 
</t>
    </r>
    <r>
      <rPr>
        <b/>
        <sz val="11"/>
        <color rgb="FF000000"/>
        <rFont val="Arial Narrow"/>
        <family val="2"/>
      </rPr>
      <t xml:space="preserve">GR. Norte (Sin iniciar): </t>
    </r>
    <r>
      <rPr>
        <sz val="11"/>
        <color rgb="FF000000"/>
        <rFont val="Arial Narrow"/>
        <family val="2"/>
      </rPr>
      <t xml:space="preserve"> Durante el trimestre, la Gerencia ha realizado estudios de viabilidad para la enajenación temprana de activos, sin embargo, no se remitieron fichas para estudios del comité tripartito. </t>
    </r>
    <r>
      <rPr>
        <b/>
        <sz val="11"/>
        <color rgb="FF000000"/>
        <rFont val="Arial Narrow"/>
        <family val="2"/>
      </rPr>
      <t xml:space="preserve"> 
G. Sociedades en liquidación:</t>
    </r>
    <r>
      <rPr>
        <sz val="11"/>
        <color rgb="FF000000"/>
        <rFont val="Arial Narrow"/>
        <family val="2"/>
      </rPr>
      <t xml:space="preserve"> No aplica </t>
    </r>
    <r>
      <rPr>
        <b/>
        <sz val="11"/>
        <color rgb="FF000000"/>
        <rFont val="Arial Narrow"/>
        <family val="2"/>
      </rPr>
      <t xml:space="preserve"> 
GR. Suroccidente: </t>
    </r>
    <r>
      <rPr>
        <sz val="11"/>
        <color rgb="FF000000"/>
        <rFont val="Arial Narrow"/>
        <family val="2"/>
      </rPr>
      <t xml:space="preserve">La regional realiza las fichas que se solicita desde la dirección general para ser presentadas a comité.
</t>
    </r>
    <r>
      <rPr>
        <b/>
        <sz val="11"/>
        <color rgb="FF000000"/>
        <rFont val="Arial Narrow"/>
        <family val="2"/>
      </rPr>
      <t>G.B MUEBLES:</t>
    </r>
    <r>
      <rPr>
        <sz val="11"/>
        <color rgb="FF000000"/>
        <rFont val="Arial Narrow"/>
        <family val="2"/>
      </rPr>
      <t xml:space="preserve"> Los bienes sujetos a enajenación temprana deben cumplir con el saneamiento jurídico y técnico establecido en los procedimientos, previo a la presentación a comité técnico
</t>
    </r>
    <r>
      <rPr>
        <b/>
        <sz val="11"/>
        <color rgb="FF000000"/>
        <rFont val="Arial Narrow"/>
        <family val="2"/>
      </rPr>
      <t>GR. Centro Oriente:</t>
    </r>
    <r>
      <rPr>
        <sz val="11"/>
        <color rgb="FF000000"/>
        <rFont val="Arial Narrow"/>
        <family val="2"/>
      </rPr>
      <t xml:space="preserve">Se ejecuta el procedimiento establecido, apoyando con todo el personal de la Regional, y en cuyo caso corresponda se da traslado al Nivel Central. </t>
    </r>
  </si>
  <si>
    <r>
      <t>G. Sociedades Activas</t>
    </r>
    <r>
      <rPr>
        <sz val="11"/>
        <color rgb="FF000000"/>
        <rFont val="Arial Narrow"/>
        <family val="2"/>
      </rPr>
      <t>: Soporte solicitud de viabilidad.</t>
    </r>
    <r>
      <rPr>
        <b/>
        <sz val="11"/>
        <color rgb="FF000000"/>
        <rFont val="Arial Narrow"/>
        <family val="2"/>
      </rPr>
      <t xml:space="preserve"> 
GR. Norte: NA 
G. Sociedades en liquidación: </t>
    </r>
    <r>
      <rPr>
        <sz val="11"/>
        <color rgb="FF000000"/>
        <rFont val="Arial Narrow"/>
        <family val="2"/>
      </rPr>
      <t xml:space="preserve">No aplica  </t>
    </r>
    <r>
      <rPr>
        <b/>
        <sz val="11"/>
        <color rgb="FF000000"/>
        <rFont val="Arial Narrow"/>
        <family val="2"/>
      </rPr>
      <t>GR. Suroccidente:</t>
    </r>
    <r>
      <rPr>
        <sz val="11"/>
        <color rgb="FF000000"/>
        <rFont val="Arial Narrow"/>
        <family val="2"/>
      </rPr>
      <t xml:space="preserve"> Correo electrónico.
</t>
    </r>
    <r>
      <rPr>
        <b/>
        <sz val="11"/>
        <color rgb="FF000000"/>
        <rFont val="Arial Narrow"/>
        <family val="2"/>
      </rPr>
      <t>G.B MUEBLES:</t>
    </r>
    <r>
      <rPr>
        <sz val="11"/>
        <color rgb="FF000000"/>
        <rFont val="Arial Narrow"/>
        <family val="2"/>
      </rPr>
      <t xml:space="preserve"> Los bienes sujetos a enajenación temprana deben cumplir con el saneamiento jurídico y técnico establecido en los procedimientos, previo a la presentación a comité técnico
</t>
    </r>
    <r>
      <rPr>
        <b/>
        <sz val="11"/>
        <color rgb="FF000000"/>
        <rFont val="Arial Narrow"/>
        <family val="2"/>
      </rPr>
      <t xml:space="preserve">GR. Centro Oriente: </t>
    </r>
    <r>
      <rPr>
        <sz val="11"/>
        <color rgb="FF000000"/>
        <rFont val="Arial Narrow"/>
        <family val="2"/>
      </rPr>
      <t>Comité Tecnico, Base de enajenación temprana, ficha de enajenación temprana, memorando interno, correo electrónico.</t>
    </r>
  </si>
  <si>
    <t>* Presiones externas por terceros para influenciar el proceso de enajenación temprana de activos</t>
  </si>
  <si>
    <t>Verificación de viabilidad de Enajenación Temprana en Comité Externo</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</si>
  <si>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</si>
  <si>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 VP. Bienes Muebles e Inmuebles
* VP. Sociedades</t>
  </si>
  <si>
    <r>
      <rPr>
        <b/>
        <sz val="11"/>
        <color theme="1"/>
        <rFont val="Arial Narrow"/>
        <family val="2"/>
      </rPr>
      <t xml:space="preserve">VP. Inmuebles: </t>
    </r>
    <r>
      <rPr>
        <sz val="11"/>
        <color theme="1"/>
        <rFont val="Arial Narrow"/>
        <family val="2"/>
      </rPr>
      <t xml:space="preserve">sin reporte
</t>
    </r>
    <r>
      <rPr>
        <b/>
        <sz val="11"/>
        <color theme="1"/>
        <rFont val="Arial Narrow"/>
        <family val="2"/>
      </rPr>
      <t xml:space="preserve">VP. Sociedades: </t>
    </r>
    <r>
      <rPr>
        <sz val="11"/>
        <color theme="1"/>
        <rFont val="Arial Narrow"/>
        <family val="2"/>
      </rPr>
      <t>sin reporte</t>
    </r>
  </si>
  <si>
    <t>Administración directa; Administracón de depositos provisionales; Administración de destinación provisional</t>
  </si>
  <si>
    <t>Lograr la productividad de los activos que cumplan con el alistamiento correspondiente, mediante los diferentes mecanismos de administración dispuestos por la Ley.</t>
  </si>
  <si>
    <t>Asignación de activos para su administración temporal</t>
  </si>
  <si>
    <t>asignar un bien para su disposición o administración temporal sin el cumplimiento de los requisitos de ley y la normativa definida.</t>
  </si>
  <si>
    <t>Exceso de discrecionalidad en el servidor público a cargo del procedimiento de asignación de depositarios provisionales y/o liquidadores</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</si>
  <si>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</si>
  <si>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Validación de Solicitudes de Asignación de Depositarios Provisionales y/o Liquidadores</t>
  </si>
  <si>
    <t>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t>
  </si>
  <si>
    <t>P-RR2-056 Procedimiento Asignación de Activos a Depositarios y Liquidadores</t>
  </si>
  <si>
    <r>
      <rPr>
        <b/>
        <sz val="11"/>
        <color theme="1"/>
        <rFont val="Arial Narrow"/>
        <family val="2"/>
      </rPr>
      <t>GBI. Urbanos</t>
    </r>
    <r>
      <rPr>
        <sz val="11"/>
        <color theme="1"/>
        <rFont val="Arial Narrow"/>
        <family val="2"/>
      </rPr>
      <t xml:space="preserve">: No se ha materializado el riesgo por cuanto se tiene establecido el procedimiento para tal fin, el cual no solo requiere viabilidad administrativa por parte de la regional sino aprobación por parte del comité de depositario, liquidadores y mandatarios
</t>
    </r>
    <r>
      <rPr>
        <b/>
        <sz val="11"/>
        <color theme="1"/>
        <rFont val="Arial Narrow"/>
        <family val="2"/>
      </rPr>
      <t>GBI. Rurales</t>
    </r>
    <r>
      <rPr>
        <sz val="11"/>
        <color theme="1"/>
        <rFont val="Arial Narrow"/>
        <family val="2"/>
      </rPr>
      <t xml:space="preserve">:Directamente desde la Gerencia de Inmuebles Rurales no se evidencia el posible riesgo, toda vez que las solicitudes de destinación se presentan al Comité de Depositarios, Mandatarios y Liquidatarios, por lo que la competencia de destinar finalmente no recae sobre el funcionario de rurales. </t>
    </r>
    <r>
      <rPr>
        <b/>
        <sz val="11"/>
        <color theme="1"/>
        <rFont val="Arial Narrow"/>
        <family val="2"/>
      </rPr>
      <t>GR. Norte:</t>
    </r>
    <r>
      <rPr>
        <sz val="11"/>
        <color theme="1"/>
        <rFont val="Arial Narrow"/>
        <family val="2"/>
      </rPr>
      <t xml:space="preserve"> NA 
</t>
    </r>
    <r>
      <rPr>
        <b/>
        <sz val="11"/>
        <color theme="1"/>
        <rFont val="Arial Narrow"/>
        <family val="2"/>
      </rPr>
      <t xml:space="preserve">GR. Suroccidente: </t>
    </r>
    <r>
      <rPr>
        <sz val="11"/>
        <color theme="1"/>
        <rFont val="Arial Narrow"/>
        <family val="2"/>
      </rPr>
      <t xml:space="preserve">El riesgo no se ha materializado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corresponda se da traslado al Nivel Central. </t>
    </r>
  </si>
  <si>
    <r>
      <rPr>
        <b/>
        <sz val="11"/>
        <color theme="1"/>
        <rFont val="Arial Narrow"/>
        <family val="2"/>
      </rPr>
      <t>GR. Norte:</t>
    </r>
    <r>
      <rPr>
        <sz val="11"/>
        <color theme="1"/>
        <rFont val="Arial Narrow"/>
        <family val="2"/>
      </rPr>
      <t xml:space="preserve"> NA
</t>
    </r>
    <r>
      <rPr>
        <b/>
        <sz val="11"/>
        <color theme="1"/>
        <rFont val="Arial Narrow"/>
        <family val="2"/>
      </rPr>
      <t>GR. Centro Oriente:</t>
    </r>
    <r>
      <rPr>
        <sz val="11"/>
        <color theme="1"/>
        <rFont val="Arial Narrow"/>
        <family val="2"/>
      </rPr>
      <t xml:space="preserve"> ebida diligencia, Pre aprobado de aseguradora, verificación en portales de las entidades de control. omité Regional. Comité Central. Actas de comité. Estimado de renta. Correo electrónico.</t>
    </r>
  </si>
  <si>
    <t>Falta de mecanismos de control en la asignación de custodios y/o conserjes cuando el activo lo requiera según su nivel de riesgo</t>
  </si>
  <si>
    <t>Verificación de nivel de riesgo de activos para asignación de conserjes o custodios</t>
  </si>
  <si>
    <t>El Gerente Regional aprueba la instalación de un custodio y/o conserje viviente en un inmueble verificando el nivel de riesgo del activo y la información consolidada y validada previamente por parte del funcionario delegado, asegurando la veracidad de la información registrada y el cumplimiento de los protocolos establecidos para la instalación de un custodio y/o conserje viviente. En caso de no aprobar la asignación, lo informa a las partes interesadas.</t>
  </si>
  <si>
    <t>P-DP2-199 Procedimiento para establecer un custodio o conserje</t>
  </si>
  <si>
    <r>
      <rPr>
        <b/>
        <sz val="11"/>
        <color theme="1"/>
        <rFont val="Arial Narrow"/>
        <family val="2"/>
      </rPr>
      <t>GR. Norte:</t>
    </r>
    <r>
      <rPr>
        <sz val="11"/>
        <color theme="1"/>
        <rFont val="Arial Narrow"/>
        <family val="2"/>
      </rPr>
      <t xml:space="preserve"> Durante el trimestre, se estudió la posibilidad de designar custodios vivientes nominados a través del contratista logístico; así mismo, se está validando la viabilidad de suscribir contratos de depósito con personal viviente para la custodia de predios.  
</t>
    </r>
    <r>
      <rPr>
        <b/>
        <sz val="11"/>
        <color theme="1"/>
        <rFont val="Arial Narrow"/>
        <family val="2"/>
      </rPr>
      <t>GR. Suroccidente:</t>
    </r>
    <r>
      <rPr>
        <sz val="11"/>
        <color theme="1"/>
        <rFont val="Arial Narrow"/>
        <family val="2"/>
      </rPr>
      <t xml:space="preserve"> Se realiza visita de inspección para validar el estado de ocupación y generar un reporte de seguridad del activo, así determinar la viabilidad de un conserje o custodio.
</t>
    </r>
    <r>
      <rPr>
        <b/>
        <sz val="11"/>
        <color theme="1"/>
        <rFont val="Arial Narrow"/>
        <family val="2"/>
      </rPr>
      <t>GR. Centro Oriente:</t>
    </r>
    <r>
      <rPr>
        <sz val="11"/>
        <color theme="1"/>
        <rFont val="Arial Narrow"/>
        <family val="2"/>
      </rPr>
      <t xml:space="preserve">Se ejecuta el procedimiento establecido, apoyando con todo el personal de la Regional, y en cuyo caso corresponda se da traslado al Nivel Central. </t>
    </r>
  </si>
  <si>
    <r>
      <rPr>
        <b/>
        <sz val="11"/>
        <color theme="1"/>
        <rFont val="Arial Narrow"/>
        <family val="2"/>
      </rPr>
      <t xml:space="preserve">GR. Norte: </t>
    </r>
    <r>
      <rPr>
        <sz val="11"/>
        <color theme="1"/>
        <rFont val="Arial Narrow"/>
        <family val="2"/>
      </rPr>
      <t xml:space="preserve">Actas de reunión internas.  
</t>
    </r>
    <r>
      <rPr>
        <b/>
        <sz val="11"/>
        <color theme="1"/>
        <rFont val="Arial Narrow"/>
        <family val="2"/>
      </rPr>
      <t xml:space="preserve">GR. Suroccidente: </t>
    </r>
    <r>
      <rPr>
        <sz val="11"/>
        <color theme="1"/>
        <rFont val="Arial Narrow"/>
        <family val="2"/>
      </rPr>
      <t xml:space="preserve">Sigma 2.0
</t>
    </r>
    <r>
      <rPr>
        <b/>
        <sz val="11"/>
        <color theme="1"/>
        <rFont val="Arial Narrow"/>
        <family val="2"/>
      </rPr>
      <t>GR. Centro Oriente:</t>
    </r>
    <r>
      <rPr>
        <sz val="11"/>
        <color theme="1"/>
        <rFont val="Arial Narrow"/>
        <family val="2"/>
      </rPr>
      <t xml:space="preserve"> Correo electrónico. </t>
    </r>
  </si>
  <si>
    <t>Facilitación en la entrega de información falsa por parte de arrendatarios</t>
  </si>
  <si>
    <t>Verificación Solicitudes de Arrendamiento</t>
  </si>
  <si>
    <t xml:space="preserve">El profesional delegado por la Gerencia Regional verifica que las solicitudes de arrendamiento de los potenciales arrendatarios se presenten de manera completa y no existan antecedentes del aspirante en las bases de datos de Contraloria, Procuraduria y lista CLINTON. Se deja constancia de estas validaciones en medio magnético y almacenadas en el computador destinado para tal fin. En caso que el potencial arrendatario no cumpla con los requerimientos se le informa la no aceptación de la solicitud. </t>
  </si>
  <si>
    <t>P-DT1-017 Procedimiento de Promoción y Negociación de Bienes Inmuebles</t>
  </si>
  <si>
    <r>
      <rPr>
        <b/>
        <sz val="11"/>
        <color theme="1"/>
        <rFont val="Arial Narrow"/>
        <family val="2"/>
      </rPr>
      <t>GR. Norte:</t>
    </r>
    <r>
      <rPr>
        <sz val="11"/>
        <color theme="1"/>
        <rFont val="Arial Narrow"/>
        <family val="2"/>
      </rPr>
      <t xml:space="preserve"> Las profesionales de la Coordinación Comercial, al momento de hacer el estudio de viabilidad del interesado en arrendamiento consultan la información de antecedentes en las bases de las autoridades competentes. Los resultados de las consultas son guardados en las caretas de negocio de los casos a presentar ante el comité de negocios.  
</t>
    </r>
    <r>
      <rPr>
        <b/>
        <sz val="11"/>
        <color theme="1"/>
        <rFont val="Arial Narrow"/>
        <family val="2"/>
      </rPr>
      <t>GR. Suroccidente</t>
    </r>
    <r>
      <rPr>
        <sz val="11"/>
        <color theme="1"/>
        <rFont val="Arial Narrow"/>
        <family val="2"/>
      </rPr>
      <t xml:space="preserve">: El funcionario realizas las consultas legales y adjunta a las presentaciones de comité para su aprobación
</t>
    </r>
    <r>
      <rPr>
        <b/>
        <sz val="11"/>
        <color theme="1"/>
        <rFont val="Arial Narrow"/>
        <family val="2"/>
      </rPr>
      <t xml:space="preserve">GR. Centro Oriente: </t>
    </r>
    <r>
      <rPr>
        <sz val="11"/>
        <color theme="1"/>
        <rFont val="Arial Narrow"/>
        <family val="2"/>
      </rPr>
      <t xml:space="preserve">Se ejecuta el procedimiento establecido, apoyando con todo el personal de la Regional, y en cuyo caso corresponda se da traslado al Nivel Central. </t>
    </r>
  </si>
  <si>
    <r>
      <rPr>
        <b/>
        <sz val="11"/>
        <color theme="1"/>
        <rFont val="Arial Narrow"/>
        <family val="2"/>
      </rPr>
      <t>GR. Norte:</t>
    </r>
    <r>
      <rPr>
        <sz val="11"/>
        <color theme="1"/>
        <rFont val="Arial Narrow"/>
        <family val="2"/>
      </rPr>
      <t xml:space="preserve"> \\fileserver\publica\45 - Regional Norte\COORDINACION COMERCIAL\COMITES REGIONAL NORTE\2023 
</t>
    </r>
    <r>
      <rPr>
        <b/>
        <sz val="11"/>
        <color theme="1"/>
        <rFont val="Arial Narrow"/>
        <family val="2"/>
      </rPr>
      <t>GR. Suroccidente</t>
    </r>
    <r>
      <rPr>
        <sz val="11"/>
        <color theme="1"/>
        <rFont val="Arial Narrow"/>
        <family val="2"/>
      </rPr>
      <t xml:space="preserve">: Actas de comité
</t>
    </r>
    <r>
      <rPr>
        <b/>
        <sz val="11"/>
        <color theme="1"/>
        <rFont val="Arial Narrow"/>
        <family val="2"/>
      </rPr>
      <t xml:space="preserve">GR. Centro Oriente: </t>
    </r>
    <r>
      <rPr>
        <sz val="11"/>
        <color theme="1"/>
        <rFont val="Arial Narrow"/>
        <family val="2"/>
      </rPr>
      <t>Debida diligencia, Pre aprobado de aseguradora, verificación en portales de las entidades de control.</t>
    </r>
  </si>
  <si>
    <t xml:space="preserve">Contacto con arrendatarios más allá de la relación profesional </t>
  </si>
  <si>
    <t>Verificación de Fichas de Negocio de arrendamiento</t>
  </si>
  <si>
    <t>El Gerente Regional verifica, cada vez que sea necesario, que las fichas de presentación del negocio recibidas estén diligenciadas completamente junto con los soportes del potencial arrendatario para su aprobación.  En los casos que los contratos de arriendo a suscribir sean superiores a 40SLMLV y un plazo superior a doce (12) meses la verificación y aprobación de asignación de arrendamiento la realiza el Comité de Negocios a nivel central. En caso que las fichas de negocio no sean aprobadas se informa la no aceptación de la solicitud a las partes interesadas.</t>
  </si>
  <si>
    <r>
      <rPr>
        <b/>
        <sz val="11"/>
        <color theme="1"/>
        <rFont val="Arial Narrow"/>
        <family val="2"/>
      </rPr>
      <t>GR. Norte;</t>
    </r>
    <r>
      <rPr>
        <sz val="11"/>
        <color theme="1"/>
        <rFont val="Arial Narrow"/>
        <family val="2"/>
      </rPr>
      <t xml:space="preserve"> Las profesionales de la Coordinación Comercial cargan todos los soportes de los casos a presentar al comité de negocios en las carpetas de cada negocio.  
</t>
    </r>
    <r>
      <rPr>
        <b/>
        <sz val="11"/>
        <color theme="1"/>
        <rFont val="Arial Narrow"/>
        <family val="2"/>
      </rPr>
      <t>GR. Suroccidente:</t>
    </r>
    <r>
      <rPr>
        <sz val="11"/>
        <color theme="1"/>
        <rFont val="Arial Narrow"/>
        <family val="2"/>
      </rPr>
      <t xml:space="preserve"> El funcionario presenta los negocios a comité de acuerdo con las plantillas exigidas por la gerencia comercial.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corresponda se da traslado al Nivel Central. </t>
    </r>
  </si>
  <si>
    <r>
      <rPr>
        <b/>
        <sz val="11"/>
        <color theme="1"/>
        <rFont val="Arial Narrow"/>
        <family val="2"/>
      </rPr>
      <t xml:space="preserve">GR. Norte </t>
    </r>
    <r>
      <rPr>
        <sz val="11"/>
        <color theme="1"/>
        <rFont val="Arial Narrow"/>
        <family val="2"/>
      </rPr>
      <t xml:space="preserve">\\fileserver\publica\45 - Regional Norte\COORDINACION COMERCIAL\COMITES REGIONAL NORTE\2023 </t>
    </r>
    <r>
      <rPr>
        <b/>
        <sz val="11"/>
        <color theme="1"/>
        <rFont val="Arial Narrow"/>
        <family val="2"/>
      </rPr>
      <t>GR. Suroccidente:</t>
    </r>
    <r>
      <rPr>
        <sz val="11"/>
        <color theme="1"/>
        <rFont val="Arial Narrow"/>
        <family val="2"/>
      </rPr>
      <t xml:space="preserve"> Acta de comité
</t>
    </r>
    <r>
      <rPr>
        <b/>
        <sz val="11"/>
        <color theme="1"/>
        <rFont val="Arial Narrow"/>
        <family val="2"/>
      </rPr>
      <t>GR. Centro Oriente</t>
    </r>
    <r>
      <rPr>
        <sz val="11"/>
        <color theme="1"/>
        <rFont val="Arial Narrow"/>
        <family val="2"/>
      </rPr>
      <t>: Comité Regional. Comité Central. Actas de comité. Estimado de renta. Correo electrónico.</t>
    </r>
  </si>
  <si>
    <t>Relacionamiento personal cercano con actores institucionales que solicitan la asignación de activos bajo la modalidad de destinación provisional</t>
  </si>
  <si>
    <t>Verificación de Solicitudes de Destinación Provisional a entidades</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</si>
  <si>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</si>
  <si>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P-DT4-101 Procedimiento Destinación Provisional de Bienes</t>
  </si>
  <si>
    <t>* GBI. Urbanos
* GBI. Rurales
* GB.  Muebles</t>
  </si>
  <si>
    <r>
      <rPr>
        <b/>
        <sz val="11"/>
        <color theme="1"/>
        <rFont val="Arial Narrow"/>
        <family val="2"/>
      </rPr>
      <t>GBI. Urbanos</t>
    </r>
    <r>
      <rPr>
        <sz val="11"/>
        <color theme="1"/>
        <rFont val="Arial Narrow"/>
        <family val="2"/>
      </rPr>
      <t xml:space="preserve">: Se realiza la actividad de acuerdo a lo contemplado en el procedimiento.
</t>
    </r>
    <r>
      <rPr>
        <b/>
        <sz val="11"/>
        <color theme="1"/>
        <rFont val="Arial Narrow"/>
        <family val="2"/>
      </rPr>
      <t>GBI. Rurales</t>
    </r>
    <r>
      <rPr>
        <sz val="11"/>
        <color theme="1"/>
        <rFont val="Arial Narrow"/>
        <family val="2"/>
      </rPr>
      <t xml:space="preserve">: La Gerencia de Bienes inmuebles Rurales realiza la revisión de documentación enviada por el solicitante, la cual debe constar de certificados de existencia y representación legal, certificados de antecedentes de responsabilidad fiscal, certificados judiciales emitidos por el Ministerio de Defensa, certificado y registro de sanciones y causales de inhabilidad y certificado de Cámara y Comercio.
</t>
    </r>
    <r>
      <rPr>
        <b/>
        <sz val="11"/>
        <color theme="1"/>
        <rFont val="Arial Narrow"/>
        <family val="2"/>
      </rPr>
      <t>G.B MUEBLES</t>
    </r>
    <r>
      <rPr>
        <sz val="11"/>
        <color theme="1"/>
        <rFont val="Arial Narrow"/>
        <family val="2"/>
      </rPr>
      <t>: El posible destinatario debe cumplir con la presentación de un proyecto articulado al plan nacional de desarrollo y se presenta para aprobación del comité de mandatarios, depositarios y liquidadores.</t>
    </r>
  </si>
  <si>
    <r>
      <rPr>
        <b/>
        <sz val="11"/>
        <color theme="1"/>
        <rFont val="Arial Narrow"/>
        <family val="2"/>
      </rPr>
      <t>GBI. Urbanos</t>
    </r>
    <r>
      <rPr>
        <sz val="11"/>
        <color theme="1"/>
        <rFont val="Arial Narrow"/>
        <family val="2"/>
      </rPr>
      <t xml:space="preserve">: \\fileserver\publica\20 -Gerencia de Bienes Inmuebles\DISPOSICIÓN TEMPORAL\CONTROL DEPOSITARIOS Y DESTINATARIOS\DESTINACIONES\CONTROL ASIGNACIONES
</t>
    </r>
    <r>
      <rPr>
        <b/>
        <sz val="11"/>
        <color theme="1"/>
        <rFont val="Arial Narrow"/>
        <family val="2"/>
      </rPr>
      <t>GBI. Rurales:</t>
    </r>
    <r>
      <rPr>
        <sz val="11"/>
        <color theme="1"/>
        <rFont val="Arial Narrow"/>
        <family val="2"/>
      </rPr>
      <t xml:space="preserve"> En el radicado Orfeo o PQR según el canal por medio del cual el solicitante allegara dicha información
</t>
    </r>
    <r>
      <rPr>
        <b/>
        <sz val="11"/>
        <color theme="1"/>
        <rFont val="Arial Narrow"/>
        <family val="2"/>
      </rPr>
      <t xml:space="preserve">G.B MUEBLES: </t>
    </r>
    <r>
      <rPr>
        <sz val="11"/>
        <color theme="1"/>
        <rFont val="Arial Narrow"/>
        <family val="2"/>
      </rPr>
      <t>acta de aprobación del proyecto por parte del comité de depositarios, mandatarios y liquidadores</t>
    </r>
  </si>
  <si>
    <t>Lavado de Activos y Financiamiento Terrorismo</t>
  </si>
  <si>
    <t>Comercialización de activos</t>
  </si>
  <si>
    <t>Generar recursos económicos y/o reducir gastos de operación, a partir de la comercialización, chatarrización, monetización de divisas y liquidación de los activos</t>
  </si>
  <si>
    <t>facilitar y/o permitir operaciones con fines delictivos de lavado de activos financiamiento a grupos terroristas o de operaciones  ilegales  en la comercialización de activos administrados por la SAE.</t>
  </si>
  <si>
    <t>No conocer los potenciales compradores con los que se realizarán los acuerdos comerciales de compra de activos</t>
  </si>
  <si>
    <t>1) Pérdida de imagen reputacional y credibilidad institucional
2) Favorecimiento del Sistema de Valor del Narcotráfico
3) Implicaciones a nivel penal, disciplinario, fiscal o sancionatorio
4) Demandas de la ciudadanía</t>
  </si>
  <si>
    <t>Verificación de antecedentes del cliente</t>
  </si>
  <si>
    <r>
      <t xml:space="preserve">El Gerente Comercial a través del operador de comercialización CISA valida que los oferentes de compra no se encuentren en las bases de </t>
    </r>
    <r>
      <rPr>
        <b/>
        <sz val="8"/>
        <color theme="1"/>
        <rFont val="Arial"/>
        <family val="2"/>
      </rPr>
      <t xml:space="preserve">datos de los boletines de responsables fiscales de CGR, antecedentes disciplinarios de la PGN, antecedentes judiciales de la Policia Nacional, Central de Información Financiera -CIFIN, en el World Check </t>
    </r>
    <r>
      <rPr>
        <sz val="8"/>
        <color theme="1"/>
        <rFont val="Arial"/>
        <family val="2"/>
      </rPr>
      <t>y valida la información especifica del cliente como parte del proceso de conocimiento del cliente a partir de la aplicación del manual de conocimiento del cliente del operador. Estos registros son entregados por parte del operador comercial a SAE para su soporte. En caso de no cumplir con los requisitos exigibles se rechazan las ofertas.</t>
    </r>
  </si>
  <si>
    <t>Protocolo Ventas CISA-SAE</t>
  </si>
  <si>
    <r>
      <rPr>
        <b/>
        <sz val="11"/>
        <color theme="1"/>
        <rFont val="Arial Narrow"/>
        <family val="2"/>
      </rPr>
      <t>G. Comercial:</t>
    </r>
    <r>
      <rPr>
        <sz val="11"/>
        <color theme="1"/>
        <rFont val="Arial Narrow"/>
        <family val="2"/>
      </rPr>
      <t xml:space="preserve"> Trasladar la responsabilidad del riesgo a la Gerencia de Ética, Riesgo y Cumplimiento, ya que son los responsables de este procesos</t>
    </r>
  </si>
  <si>
    <r>
      <rPr>
        <b/>
        <sz val="11"/>
        <color theme="1"/>
        <rFont val="Arial Narrow"/>
        <family val="2"/>
      </rPr>
      <t>G. Comercia</t>
    </r>
    <r>
      <rPr>
        <sz val="11"/>
        <color theme="1"/>
        <rFont val="Arial Narrow"/>
        <family val="2"/>
      </rPr>
      <t>l: Trasladar la responsabilidad del riesgo a la Gerencia de Ética, Riesgo y Cumplimiento, ya que son los responsables de este procesos</t>
    </r>
  </si>
  <si>
    <t>Alterar información del origen de los recursos de los compradores con el que harán el pago de los bienes</t>
  </si>
  <si>
    <t>Verificación de origen de recursos del potencial comprador</t>
  </si>
  <si>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</si>
  <si>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t>Suscribir contrato para adelantar procesos de debida diligencia a mayor profundidad sobre los clientes y actores involucrados con la administración de los bienes SAE</t>
  </si>
  <si>
    <t>Relacionamiento personal o comercial de los participantes con profesionales involucrados en el proceso de comercialización de activos</t>
  </si>
  <si>
    <t>Verificación de Conflictos de Interés del Cliente</t>
  </si>
  <si>
    <t>El Gerente Comercial a través del operador de comercialización Central de Inversiones S.A. - CISA verifica si los oferentes se encuentran incursos en causales de conflictos de interés, inhabilidad o incompabibilidad definidas en el código de ética, conducta y buen gobierno de SAE y del Operador</t>
  </si>
  <si>
    <r>
      <rPr>
        <b/>
        <sz val="11"/>
        <color theme="1"/>
        <rFont val="Arial Narrow"/>
        <family val="2"/>
      </rPr>
      <t>G. Comercial</t>
    </r>
    <r>
      <rPr>
        <sz val="11"/>
        <color theme="1"/>
        <rFont val="Arial Narrow"/>
        <family val="2"/>
      </rPr>
      <t>: Los formatos o declaraciones de origen de los recursos previstos en la Ley 190 de 1995 son requeridos como anexo necesario para la aprobación de todas las ofertas por parte de CISA.</t>
    </r>
  </si>
  <si>
    <r>
      <rPr>
        <b/>
        <sz val="11"/>
        <color theme="1"/>
        <rFont val="Arial Narrow"/>
        <family val="2"/>
      </rPr>
      <t>G. Comercial:</t>
    </r>
    <r>
      <rPr>
        <sz val="11"/>
        <color theme="1"/>
        <rFont val="Arial Narrow"/>
        <family val="2"/>
      </rPr>
      <t xml:space="preserve"> Operador Comercial (CISA)</t>
    </r>
  </si>
  <si>
    <t xml:space="preserve">Debilidades en la detección de operaciones sospechosas de corrupción </t>
  </si>
  <si>
    <r>
      <rPr>
        <b/>
        <sz val="11"/>
        <color theme="1"/>
        <rFont val="Arial Narrow"/>
        <family val="2"/>
      </rPr>
      <t xml:space="preserve">O. Control Interno: </t>
    </r>
    <r>
      <rPr>
        <sz val="11"/>
        <color theme="1"/>
        <rFont val="Arial Narrow"/>
        <family val="2"/>
      </rPr>
      <t xml:space="preserve">
En el mes de mayo se tiene programado el seguimiento al Mapa de Riesgos de Corrupción  del primer cuatrimestre de 2023 el cual debe ser presentado los siguientes diez (10) días de cada cuatrimestre.</t>
    </r>
  </si>
  <si>
    <t>Entrega física de activos</t>
  </si>
  <si>
    <t>realizar entregas físicas de bienes sin el cumplimiento de los requisitos en los procesos de disposición final</t>
  </si>
  <si>
    <t>Debilidades en los controles de entrega física de activos a compradores, contratistas de disposición final, entidades públicas, o afectados</t>
  </si>
  <si>
    <t>Verificación de identicación de persona que recibe el bien</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</si>
  <si>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</si>
  <si>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P-DF2-107 Procedimiento de Entrega de Activos</t>
  </si>
  <si>
    <t>* GBI. Urbanos
* GBI. Rurales
* GB.  Muebles
* G. Sociedades Activas 
* G. Sociedades en Liquidación</t>
  </si>
  <si>
    <r>
      <t>G. Sociedades Activas</t>
    </r>
    <r>
      <rPr>
        <sz val="11"/>
        <color rgb="FF000000"/>
        <rFont val="Arial Narrow"/>
        <family val="2"/>
      </rPr>
      <t>: En el T1 se realizaron 2 solicitudes de viabilidad.</t>
    </r>
    <r>
      <rPr>
        <b/>
        <sz val="11"/>
        <color rgb="FF000000"/>
        <rFont val="Arial Narrow"/>
        <family val="2"/>
      </rPr>
      <t xml:space="preserve">
GBI. Urbanos: </t>
    </r>
    <r>
      <rPr>
        <sz val="11"/>
        <color rgb="FF000000"/>
        <rFont val="Arial Narrow"/>
        <family val="2"/>
      </rPr>
      <t>Esta gerencia no realiza proceso de entrega material de bienes toda vez que es la regional quien lo ejecuta</t>
    </r>
    <r>
      <rPr>
        <b/>
        <sz val="11"/>
        <color rgb="FF000000"/>
        <rFont val="Arial Narrow"/>
        <family val="2"/>
      </rPr>
      <t xml:space="preserve">
GBI. Rurales: </t>
    </r>
    <r>
      <rPr>
        <sz val="11"/>
        <color rgb="FF000000"/>
        <rFont val="Arial Narrow"/>
        <family val="2"/>
      </rPr>
      <t>La Gerencia de Bienes Inmuebles Rurales no realiza entrega física de inmuebles</t>
    </r>
    <r>
      <rPr>
        <b/>
        <sz val="11"/>
        <color rgb="FF000000"/>
        <rFont val="Arial Narrow"/>
        <family val="2"/>
      </rPr>
      <t xml:space="preserve"> 
G. Sociedades en liquidación: </t>
    </r>
    <r>
      <rPr>
        <sz val="11"/>
        <color rgb="FF000000"/>
        <rFont val="Arial Narrow"/>
        <family val="2"/>
      </rPr>
      <t xml:space="preserve">No aplica 
</t>
    </r>
    <r>
      <rPr>
        <b/>
        <sz val="11"/>
        <color rgb="FF000000"/>
        <rFont val="Arial Narrow"/>
        <family val="2"/>
      </rPr>
      <t>G.B MUEBLES</t>
    </r>
    <r>
      <rPr>
        <sz val="11"/>
        <color rgb="FF000000"/>
        <rFont val="Arial Narrow"/>
        <family val="2"/>
      </rPr>
      <t>: Cualquier entrega de un bien en disposición final sea por comercialización, devolución y/o disposición final o destinación definitiva se realizan por lo ordenado en el acto administrativo acompañado del acta de entrega del activo según tipología la cual se encuentra registrada dentro del SGC</t>
    </r>
  </si>
  <si>
    <r>
      <t>G. Sociedades Activas</t>
    </r>
    <r>
      <rPr>
        <sz val="11"/>
        <color rgb="FF000000"/>
        <rFont val="Arial Narrow"/>
        <family val="2"/>
      </rPr>
      <t>: Soporte solicitud de viabilidad.</t>
    </r>
    <r>
      <rPr>
        <b/>
        <sz val="11"/>
        <color rgb="FF000000"/>
        <rFont val="Arial Narrow"/>
        <family val="2"/>
      </rPr>
      <t xml:space="preserve"> 
G. Sociedades en liquidación: </t>
    </r>
    <r>
      <rPr>
        <sz val="11"/>
        <color rgb="FF000000"/>
        <rFont val="Arial Narrow"/>
        <family val="2"/>
      </rPr>
      <t xml:space="preserve">No aplica 
</t>
    </r>
    <r>
      <rPr>
        <b/>
        <sz val="11"/>
        <color rgb="FF000000"/>
        <rFont val="Arial Narrow"/>
        <family val="2"/>
      </rPr>
      <t>G.B MUEBLES</t>
    </r>
    <r>
      <rPr>
        <sz val="11"/>
        <color rgb="FF000000"/>
        <rFont val="Arial Narrow"/>
        <family val="2"/>
      </rPr>
      <t>: acto administrativo emitido por SAE que ordena la disposición final del bien y acta de entrega del activo.</t>
    </r>
  </si>
  <si>
    <r>
      <rPr>
        <b/>
        <sz val="11"/>
        <color theme="1"/>
        <rFont val="Arial Narrow"/>
        <family val="2"/>
      </rPr>
      <t>GR. Norte:</t>
    </r>
    <r>
      <rPr>
        <sz val="11"/>
        <color theme="1"/>
        <rFont val="Arial Narrow"/>
        <family val="2"/>
      </rPr>
      <t xml:space="preserve"> NA 
G. 
</t>
    </r>
    <r>
      <rPr>
        <b/>
        <sz val="11"/>
        <color theme="1"/>
        <rFont val="Arial Narrow"/>
        <family val="2"/>
      </rPr>
      <t xml:space="preserve">Sociedades en liquidación: </t>
    </r>
    <r>
      <rPr>
        <sz val="11"/>
        <color theme="1"/>
        <rFont val="Arial Narrow"/>
        <family val="2"/>
      </rPr>
      <t xml:space="preserve">no reporta materialización del riesgo 
</t>
    </r>
    <r>
      <rPr>
        <b/>
        <sz val="11"/>
        <color theme="1"/>
        <rFont val="Arial Narrow"/>
        <family val="2"/>
      </rPr>
      <t>GR. Suroccidente:</t>
    </r>
    <r>
      <rPr>
        <sz val="11"/>
        <color theme="1"/>
        <rFont val="Arial Narrow"/>
        <family val="2"/>
      </rPr>
      <t xml:space="preserve"> El riesgo no se ha materialziado.
</t>
    </r>
    <r>
      <rPr>
        <b/>
        <sz val="11"/>
        <color theme="1"/>
        <rFont val="Arial Narrow"/>
        <family val="2"/>
      </rPr>
      <t>GR. Centro Oriente:</t>
    </r>
    <r>
      <rPr>
        <sz val="11"/>
        <color theme="1"/>
        <rFont val="Arial Narrow"/>
        <family val="2"/>
      </rPr>
      <t xml:space="preserve">  Se ejecuta el procedimiento establecido, apoyando con todo el personal de la Regional, y en cuyo caso corresponda se da traslado al Nivel Central. </t>
    </r>
  </si>
  <si>
    <r>
      <rPr>
        <b/>
        <sz val="11"/>
        <color theme="1"/>
        <rFont val="Arial Narrow"/>
        <family val="2"/>
      </rPr>
      <t>GR. Norte:</t>
    </r>
    <r>
      <rPr>
        <sz val="11"/>
        <color theme="1"/>
        <rFont val="Arial Narrow"/>
        <family val="2"/>
      </rPr>
      <t xml:space="preserve"> NA 
</t>
    </r>
    <r>
      <rPr>
        <b/>
        <sz val="11"/>
        <color theme="1"/>
        <rFont val="Arial Narrow"/>
        <family val="2"/>
      </rPr>
      <t>Sociedades en liquidación:</t>
    </r>
    <r>
      <rPr>
        <sz val="11"/>
        <color theme="1"/>
        <rFont val="Arial Narrow"/>
        <family val="2"/>
      </rPr>
      <t xml:space="preserve"> na
</t>
    </r>
    <r>
      <rPr>
        <b/>
        <sz val="11"/>
        <color theme="1"/>
        <rFont val="Arial Narrow"/>
        <family val="2"/>
      </rPr>
      <t>GR. Centro Oriente</t>
    </r>
    <r>
      <rPr>
        <sz val="11"/>
        <color theme="1"/>
        <rFont val="Arial Narrow"/>
        <family val="2"/>
      </rPr>
      <t xml:space="preserve">: Acta de recepcion y/o entrega, Bases sigma 2.0., correo electronico, contratos, resoluciones. </t>
    </r>
  </si>
  <si>
    <t>Otras modalidades de disposición final</t>
  </si>
  <si>
    <t>Garantizar la adecuada disposición final de los activos de acuerdo con las características de los mismos</t>
  </si>
  <si>
    <t>Donaciones</t>
  </si>
  <si>
    <t>transferir el dominio de bienes a entidades públicas a titulo de donación sin el cumplimiento de los requisitos exigidos.</t>
  </si>
  <si>
    <t>Debilidad en controles jurídicos para la donación de activos entre entidades públicas</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</si>
  <si>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</si>
  <si>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Viabilidad Jurídica de Donaciones</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</si>
  <si>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</si>
  <si>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P-DF2-176 Procedimiento Donación entre Entidades Públicas</t>
  </si>
  <si>
    <r>
      <rPr>
        <b/>
        <sz val="11"/>
        <color theme="1"/>
        <rFont val="Arial Narrow"/>
        <family val="2"/>
      </rPr>
      <t>GBI. Urbanos:</t>
    </r>
    <r>
      <rPr>
        <sz val="11"/>
        <color theme="1"/>
        <rFont val="Arial Narrow"/>
        <family val="2"/>
      </rPr>
      <t xml:space="preserve"> Sin materializar
</t>
    </r>
    <r>
      <rPr>
        <b/>
        <sz val="11"/>
        <color theme="1"/>
        <rFont val="Arial Narrow"/>
        <family val="2"/>
      </rPr>
      <t>GBI. Rurales:</t>
    </r>
    <r>
      <rPr>
        <sz val="11"/>
        <color theme="1"/>
        <rFont val="Arial Narrow"/>
        <family val="2"/>
      </rPr>
      <t>Directamente desde la Gerencia de Inmuebles Rurales no se evidencia el posible riesgo, teniendo en cuenta que para la donación de un inmueble, dependemos de las viabilidades jurídica y comercial, las cuales finalmente definen quien podrá ser el beneficiario de la donación.</t>
    </r>
  </si>
  <si>
    <t>Falencias en los controles técnicos para la donación de activos entre entidades públicas</t>
  </si>
  <si>
    <t>Viabilidad Técnica de Donaciones</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</si>
  <si>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</si>
  <si>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r>
      <rPr>
        <b/>
        <sz val="11"/>
        <color theme="1"/>
        <rFont val="Arial Narrow"/>
        <family val="2"/>
      </rPr>
      <t>G. Técnica</t>
    </r>
    <r>
      <rPr>
        <sz val="11"/>
        <color theme="1"/>
        <rFont val="Arial Narrow"/>
        <family val="2"/>
      </rPr>
      <t>:
Cuando se recibe una solicitud para donación de un bien inmueble por parte de una entidad pública, el funcionario delegado de la Gerencia Técnica se encarga de emitir la viabilidad técnica con base en la justificación de la donación, el estado legal del inmueble, determinando no contemple un alto potencial de venta, especificaciones técnicas con respecto al análisis del alistamiento físico catastral y la normatividad urbanística, adicionalmente que cuente con un avalúo comercial vigente.  De acuerdo con estos criterios, mediante concepto técnico se concluye si el bien inmueble objeto de la solicitud es o no es viable técnicamente para el proyecto de donación.
Durante el primer trimestre de la vigencia 2023, se han procesado 13 folios de matrícula para donación gestionados a través de la gerencia de Proyectos Especiales, y actualmente solo continúan en proceso de donación 2. Para los predios en mención se analizó estado legal , estado del inventario, si era susceptible  de  comercialización, avalúo comercial, norma urbanística, y pertinencia de acuerdo al proyecto planteado.
Estado en curso ya que la revisión se realiza durante todo el año</t>
    </r>
  </si>
  <si>
    <r>
      <rPr>
        <b/>
        <sz val="11"/>
        <color theme="1"/>
        <rFont val="Arial Narrow"/>
        <family val="2"/>
      </rPr>
      <t>G. Técnica</t>
    </r>
    <r>
      <rPr>
        <sz val="11"/>
        <color theme="1"/>
        <rFont val="Arial Narrow"/>
        <family val="2"/>
      </rPr>
      <t>:
\\fileserver.saesas.gov.co\publica\7 - Coordinación Técnica\AREA TECNICA\FRANJAS Y SERVIDUMBRES Recuperado\G. FRANJAS _SERVIDUMBRE\4.DONACIONES
Evidencias cargadas Carpeta 10</t>
    </r>
  </si>
  <si>
    <t>Intereses particulares en proyectos de donación presentadas por entidades públicas</t>
  </si>
  <si>
    <t>Verificación de Viabilidad de Proyectos Sociales</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</si>
  <si>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</si>
  <si>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t xml:space="preserve">* GBI. Urbanos
* GBI. Rurales
* GB.  Muebles
* G. Sociedades Activas </t>
  </si>
  <si>
    <r>
      <rPr>
        <b/>
        <sz val="11"/>
        <color theme="1"/>
        <rFont val="Arial Narrow"/>
        <family val="2"/>
      </rPr>
      <t>G. Sociedades Activas</t>
    </r>
    <r>
      <rPr>
        <sz val="11"/>
        <color theme="1"/>
        <rFont val="Arial Narrow"/>
        <family val="2"/>
      </rPr>
      <t xml:space="preserve">: En el T1 de 2023 se realizaron 4 devoluciones de acuerdo con los A.A. emitidos por el área jurídica
</t>
    </r>
    <r>
      <rPr>
        <b/>
        <sz val="11"/>
        <color theme="1"/>
        <rFont val="Arial Narrow"/>
        <family val="2"/>
      </rPr>
      <t>GBI. Urbanos:</t>
    </r>
    <r>
      <rPr>
        <sz val="11"/>
        <color theme="1"/>
        <rFont val="Arial Narrow"/>
        <family val="2"/>
      </rPr>
      <t xml:space="preserve"> Se realiza por parte de la Gerencia la verificación correspondiente, sin embargo, este trimestre no se ha materializado ninguna donación
</t>
    </r>
    <r>
      <rPr>
        <b/>
        <sz val="11"/>
        <color theme="1"/>
        <rFont val="Arial Narrow"/>
        <family val="2"/>
      </rPr>
      <t>GBI. Rurales</t>
    </r>
    <r>
      <rPr>
        <sz val="11"/>
        <color theme="1"/>
        <rFont val="Arial Narrow"/>
        <family val="2"/>
      </rPr>
      <t xml:space="preserve">: * La Gerencia de Bienes inmuebles rurales realiza el inventario de los bienes extintos con el fin de analizar su condición y de esa forma identificar cuales son aptos para donación.
* Se realiza estudio de viabilidades (administrativa, técnica y jurídica) y así se determina su viabilidad para donación.
* Se debe tener en cuenta que el inmueble se encuentre saneado totalmente en las diferentes áreas.  
* Si el inmueble es apto para donación se debe tener el desistimiento por parte de ANT, de no tener desistimiento debe ser solicitado por parte de la entidad.
Se menciona, que lo que respecta a la verificación de viabilidad de proyectos sociales en el proceso de donación, durante el periodo del año 2022, no se realizó ninguna verificación, lo anterior, teniendo en cuenta que la única solicitud de donación presentada, ya contaba con la totalidad de los documentos anexos requeridos aprobados por la vicepresidencia.
</t>
    </r>
    <r>
      <rPr>
        <b/>
        <sz val="11"/>
        <color theme="1"/>
        <rFont val="Arial Narrow"/>
        <family val="2"/>
      </rPr>
      <t xml:space="preserve">GB. Muebles: </t>
    </r>
    <r>
      <rPr>
        <sz val="11"/>
        <color theme="1"/>
        <rFont val="Arial Narrow"/>
        <family val="2"/>
      </rPr>
      <t>Cumplir con lo establecido en el procedimiento de donación a Entidades Publicas o bienes perecederos.</t>
    </r>
  </si>
  <si>
    <r>
      <rPr>
        <b/>
        <sz val="11"/>
        <color theme="1"/>
        <rFont val="Arial Narrow"/>
        <family val="2"/>
      </rPr>
      <t>G. Sociedades Activas</t>
    </r>
    <r>
      <rPr>
        <sz val="11"/>
        <color theme="1"/>
        <rFont val="Arial Narrow"/>
        <family val="2"/>
      </rPr>
      <t xml:space="preserve">: soporte de devolución
</t>
    </r>
    <r>
      <rPr>
        <b/>
        <sz val="11"/>
        <color theme="1"/>
        <rFont val="Arial Narrow"/>
        <family val="2"/>
      </rPr>
      <t>GBI. Urbanos:</t>
    </r>
    <r>
      <rPr>
        <sz val="11"/>
        <color theme="1"/>
        <rFont val="Arial Narrow"/>
        <family val="2"/>
      </rPr>
      <t xml:space="preserve"> N/A
</t>
    </r>
    <r>
      <rPr>
        <b/>
        <sz val="11"/>
        <color theme="1"/>
        <rFont val="Arial Narrow"/>
        <family val="2"/>
      </rPr>
      <t>GBI. Rurales:</t>
    </r>
    <r>
      <rPr>
        <sz val="11"/>
        <color theme="1"/>
        <rFont val="Arial Narrow"/>
        <family val="2"/>
      </rPr>
      <t xml:space="preserve"> Memorandos con solicitud de viabilidad a la Gerencia Técnica y  la Gerencia Jurídica a través del aplicativo Orfeo .
Memorandos a ANT solicitando a desistir el inmueble 
Memorando de destinación definitiva
En la carpeta publica se relacionan los inmuebles que han sido objeto de análisis para donación 
\\fileserver\publica\84 - Gerencia Rural\DONACIONES Y DESTINACIONES DEFINITIVAS
</t>
    </r>
    <r>
      <rPr>
        <b/>
        <sz val="11"/>
        <color theme="1"/>
        <rFont val="Arial Narrow"/>
        <family val="2"/>
      </rPr>
      <t>GB. Muebles:</t>
    </r>
    <r>
      <rPr>
        <sz val="11"/>
        <color theme="1"/>
        <rFont val="Arial Narrow"/>
        <family val="2"/>
      </rPr>
      <t xml:space="preserve"> Viabilidad jurídica de la solicitud de donación, acto administrativo de donación.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</si>
</sst>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color theme="1"/>
      <name val="Calibri"/>
      <family val="2"/>
      <scheme val="minor"/>
    </font>
    <font>
      <sz val="11"/>
      <color theme="1"/>
      <name val="Calibri"/>
      <family val="2"/>
      <scheme val="minor"/>
    </font>
    <font>
      <sz val="11"/>
      <color theme="1"/>
      <name val="Arial Narrow"/>
      <family val="2"/>
    </font>
    <font>
      <sz val="11"/>
      <color theme="1"/>
      <name val="AriaL"/>
      <family val="2"/>
    </font>
    <font>
      <b/>
      <sz val="18"/>
      <color rgb="FF000000"/>
      <name val="Arial"/>
      <family val="2"/>
    </font>
    <font>
      <sz val="12"/>
      <color theme="1"/>
      <name val="Arial"/>
      <family val="2"/>
    </font>
    <font>
      <b/>
      <sz val="12"/>
      <color theme="1"/>
      <name val="Arial"/>
      <family val="2"/>
    </font>
    <font>
      <b/>
      <sz val="22"/>
      <color theme="1"/>
      <name val="Arial Narrow"/>
      <family val="2"/>
    </font>
    <font>
      <b/>
      <sz val="30"/>
      <color theme="1"/>
      <name val="Arial Narrow"/>
      <family val="2"/>
    </font>
    <font>
      <b/>
      <sz val="22"/>
      <color theme="0"/>
      <name val="Arial"/>
      <family val="2"/>
    </font>
    <font>
      <b/>
      <sz val="12"/>
      <color theme="0"/>
      <name val="Arial"/>
      <family val="2"/>
    </font>
    <font>
      <b/>
      <sz val="20"/>
      <color theme="0"/>
      <name val="Arial"/>
      <family val="2"/>
    </font>
    <font>
      <b/>
      <sz val="20"/>
      <color rgb="FFFFFFFF"/>
      <name val="Calibri"/>
      <family val="2"/>
    </font>
    <font>
      <b/>
      <sz val="20"/>
      <color theme="0"/>
      <name val="Calibri"/>
      <family val="2"/>
    </font>
    <font>
      <sz val="11"/>
      <color rgb="FF000000"/>
      <name val="Calibri"/>
      <family val="2"/>
      <charset val="1"/>
    </font>
    <font>
      <b/>
      <sz val="11"/>
      <color theme="1"/>
      <name val="Arial"/>
      <family val="2"/>
    </font>
    <font>
      <b/>
      <sz val="11"/>
      <color theme="0"/>
      <name val="AriaL"/>
      <family val="2"/>
    </font>
    <font>
      <b/>
      <sz val="10"/>
      <color rgb="FF000000"/>
      <name val="Arial"/>
      <family val="2"/>
    </font>
    <font>
      <b/>
      <sz val="10"/>
      <color theme="1"/>
      <name val="Arial"/>
      <family val="2"/>
    </font>
    <font>
      <b/>
      <sz val="9"/>
      <color theme="1"/>
      <name val="Arial"/>
      <family val="2"/>
    </font>
    <font>
      <sz val="8"/>
      <color theme="1"/>
      <name val="Arial Narrow"/>
      <family val="2"/>
    </font>
    <font>
      <sz val="11"/>
      <name val="Arial Narrow"/>
      <family val="2"/>
    </font>
    <font>
      <b/>
      <sz val="11"/>
      <color theme="1"/>
      <name val="Arial Narrow"/>
      <family val="2"/>
    </font>
    <font>
      <sz val="10"/>
      <color theme="1"/>
      <name val="Arial Narrow"/>
      <family val="2"/>
    </font>
    <font>
      <sz val="10"/>
      <color theme="1"/>
      <name val="AriaL"/>
      <family val="2"/>
    </font>
    <font>
      <i/>
      <sz val="10"/>
      <color theme="1"/>
      <name val="Franklin Gothic Book"/>
      <family val="2"/>
    </font>
    <font>
      <sz val="10"/>
      <color theme="1"/>
      <name val="Franklin Gothic Book"/>
      <family val="2"/>
    </font>
    <font>
      <sz val="11"/>
      <color indexed="8"/>
      <name val="Arial Narrow"/>
      <family val="2"/>
    </font>
    <font>
      <b/>
      <sz val="11"/>
      <color indexed="8"/>
      <name val="Arial Narrow"/>
      <family val="2"/>
    </font>
    <font>
      <b/>
      <sz val="11"/>
      <color rgb="FF000000"/>
      <name val="Arial Narrow"/>
      <family val="2"/>
    </font>
    <font>
      <sz val="11"/>
      <color rgb="FF000000"/>
      <name val="Arial Narrow"/>
      <family val="2"/>
    </font>
    <font>
      <b/>
      <sz val="8"/>
      <color theme="1"/>
      <name val="Arial"/>
      <family val="2"/>
    </font>
    <font>
      <sz val="8"/>
      <color theme="1"/>
      <name val="Arial"/>
      <family val="2"/>
    </font>
    <font>
      <sz val="10"/>
      <color rgb="FF000000"/>
      <name val="Arial Narrow"/>
      <family val="2"/>
    </font>
    <font>
      <b/>
      <sz val="10"/>
      <color rgb="FF000000"/>
      <name val="Arial"/>
      <family val="34"/>
    </font>
    <font>
      <sz val="10"/>
      <color rgb="FF000000"/>
      <name val="Arial"/>
      <family val="34"/>
    </font>
    <font>
      <b/>
      <sz val="10"/>
      <color rgb="FF000000"/>
      <name val="Tahoma"/>
      <family val="2"/>
    </font>
    <font>
      <sz val="10"/>
      <color rgb="FF000000"/>
      <name val="Tahoma"/>
      <family val="2"/>
    </font>
    <font>
      <b/>
      <sz val="10"/>
      <color rgb="FF000000"/>
      <name val="Tahoma"/>
      <family val="34"/>
    </font>
    <font>
      <sz val="10"/>
      <color rgb="FF000000"/>
      <name val="Calibri"/>
      <family val="2"/>
    </font>
    <font>
      <sz val="10"/>
      <color rgb="FF000000"/>
      <name val="Tahoma"/>
      <family val="34"/>
    </font>
  </fonts>
  <fills count="23">
    <fill>
      <patternFill patternType="none"/>
    </fill>
    <fill>
      <patternFill patternType="gray125"/>
    </fill>
    <fill>
      <patternFill patternType="solid">
        <fgColor theme="0"/>
        <bgColor indexed="64"/>
      </patternFill>
    </fill>
    <fill>
      <patternFill patternType="solid">
        <fgColor rgb="FF701978"/>
        <bgColor indexed="64"/>
      </patternFill>
    </fill>
    <fill>
      <patternFill patternType="solid">
        <fgColor theme="8" tint="-0.499984740745262"/>
        <bgColor indexed="64"/>
      </patternFill>
    </fill>
    <fill>
      <patternFill patternType="solid">
        <fgColor theme="6" tint="-0.499984740745262"/>
        <bgColor rgb="FF000000"/>
      </patternFill>
    </fill>
    <fill>
      <patternFill patternType="solid">
        <fgColor theme="3" tint="-0.499984740745262"/>
        <bgColor indexed="64"/>
      </patternFill>
    </fill>
    <fill>
      <patternFill patternType="solid">
        <fgColor theme="7" tint="-0.249977111117893"/>
        <bgColor indexed="64"/>
      </patternFill>
    </fill>
    <fill>
      <patternFill patternType="solid">
        <fgColor theme="8" tint="-0.249977111117893"/>
        <bgColor indexed="64"/>
      </patternFill>
    </fill>
    <fill>
      <patternFill patternType="solid">
        <fgColor theme="2" tint="-0.749992370372631"/>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3" tint="0.39997558519241921"/>
        <bgColor indexed="64"/>
      </patternFill>
    </fill>
    <fill>
      <patternFill patternType="solid">
        <fgColor theme="7" tint="0.39997558519241921"/>
        <bgColor indexed="64"/>
      </patternFill>
    </fill>
    <fill>
      <patternFill patternType="solid">
        <fgColor theme="2" tint="-0.49998474074526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rgb="FFFFFF00"/>
        <bgColor indexed="64"/>
      </patternFill>
    </fill>
  </fills>
  <borders count="21">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hair">
        <color auto="1"/>
      </left>
      <right/>
      <top style="hair">
        <color auto="1"/>
      </top>
      <bottom style="hair">
        <color auto="1"/>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style="hair">
        <color indexed="64"/>
      </right>
      <top style="hair">
        <color indexed="64"/>
      </top>
      <bottom/>
      <diagonal/>
    </border>
    <border>
      <left/>
      <right style="hair">
        <color indexed="64"/>
      </right>
      <top/>
      <bottom/>
      <diagonal/>
    </border>
  </borders>
  <cellStyleXfs count="4">
    <xf numFmtId="0" fontId="0" fillId="0" borderId="0"/>
    <xf numFmtId="9" fontId="1" fillId="0" borderId="0" applyFont="0" applyFill="0" applyBorder="0" applyAlignment="0" applyProtection="0"/>
    <xf numFmtId="0" fontId="14" fillId="0" borderId="0"/>
    <xf numFmtId="0" fontId="1" fillId="0" borderId="0"/>
  </cellStyleXfs>
  <cellXfs count="248">
    <xf numFmtId="0" fontId="0" fillId="0" borderId="0" xfId="0"/>
    <xf numFmtId="0" fontId="2" fillId="2" borderId="0" xfId="0" applyFont="1" applyFill="1"/>
    <xf numFmtId="0" fontId="4" fillId="0" borderId="3" xfId="0" applyFont="1" applyBorder="1" applyAlignment="1">
      <alignment horizontal="center" vertical="center" wrapText="1"/>
    </xf>
    <xf numFmtId="0" fontId="2" fillId="2" borderId="0" xfId="0" applyFont="1" applyFill="1" applyAlignment="1">
      <alignment vertical="center"/>
    </xf>
    <xf numFmtId="0" fontId="2" fillId="2" borderId="0" xfId="0" applyFont="1" applyFill="1" applyAlignment="1">
      <alignment wrapText="1"/>
    </xf>
    <xf numFmtId="0" fontId="2" fillId="2" borderId="0" xfId="0" applyFont="1" applyFill="1" applyAlignment="1">
      <alignment horizontal="left"/>
    </xf>
    <xf numFmtId="0" fontId="4" fillId="0" borderId="6" xfId="0" applyFont="1" applyBorder="1" applyAlignment="1">
      <alignment horizontal="center" vertical="center" wrapText="1"/>
    </xf>
    <xf numFmtId="0" fontId="7" fillId="2" borderId="0" xfId="0" applyFont="1" applyFill="1" applyAlignment="1">
      <alignment vertical="center"/>
    </xf>
    <xf numFmtId="0" fontId="7" fillId="2" borderId="0" xfId="0" applyFont="1" applyFill="1" applyAlignment="1">
      <alignment vertical="center" wrapText="1"/>
    </xf>
    <xf numFmtId="49" fontId="7" fillId="2" borderId="0" xfId="0" applyNumberFormat="1" applyFont="1" applyFill="1" applyAlignment="1">
      <alignment vertical="center"/>
    </xf>
    <xf numFmtId="49" fontId="8" fillId="2" borderId="0" xfId="0" applyNumberFormat="1" applyFont="1" applyFill="1" applyAlignment="1">
      <alignment vertical="center"/>
    </xf>
    <xf numFmtId="49" fontId="8" fillId="2" borderId="0" xfId="0" applyNumberFormat="1" applyFont="1" applyFill="1" applyAlignment="1">
      <alignment horizontal="center" vertical="center"/>
    </xf>
    <xf numFmtId="49" fontId="2" fillId="2" borderId="0" xfId="0" applyNumberFormat="1" applyFont="1" applyFill="1" applyAlignment="1">
      <alignment horizontal="center" vertical="center"/>
    </xf>
    <xf numFmtId="0" fontId="2" fillId="2" borderId="0" xfId="0" applyFont="1" applyFill="1" applyAlignment="1">
      <alignment horizontal="center" vertical="center"/>
    </xf>
    <xf numFmtId="0" fontId="3" fillId="2" borderId="0" xfId="0" applyFont="1" applyFill="1"/>
    <xf numFmtId="0" fontId="16" fillId="12" borderId="12" xfId="0" applyFont="1" applyFill="1" applyBorder="1" applyAlignment="1">
      <alignment horizontal="center" vertical="center" wrapText="1"/>
    </xf>
    <xf numFmtId="0" fontId="15" fillId="13" borderId="11" xfId="0" applyFont="1" applyFill="1" applyBorder="1" applyAlignment="1">
      <alignment vertical="center"/>
    </xf>
    <xf numFmtId="0" fontId="15" fillId="17" borderId="17" xfId="0" applyFont="1" applyFill="1" applyBorder="1" applyAlignment="1">
      <alignment horizontal="center" vertical="center" textRotation="90" wrapText="1"/>
    </xf>
    <xf numFmtId="0" fontId="15" fillId="17" borderId="18" xfId="0" applyFont="1" applyFill="1" applyBorder="1" applyAlignment="1">
      <alignment vertical="center" textRotation="90" wrapText="1"/>
    </xf>
    <xf numFmtId="0" fontId="19" fillId="18" borderId="13" xfId="0" applyFont="1" applyFill="1" applyBorder="1" applyAlignment="1">
      <alignment horizontal="center" vertical="center" textRotation="90" wrapText="1"/>
    </xf>
    <xf numFmtId="0" fontId="19" fillId="18" borderId="12" xfId="0" applyFont="1" applyFill="1" applyBorder="1" applyAlignment="1">
      <alignment horizontal="center" vertical="center" textRotation="90" wrapText="1"/>
    </xf>
    <xf numFmtId="0" fontId="19" fillId="18" borderId="12" xfId="0" applyFont="1" applyFill="1" applyBorder="1" applyAlignment="1">
      <alignment horizontal="center" vertical="center" textRotation="90"/>
    </xf>
    <xf numFmtId="0" fontId="15" fillId="2" borderId="0" xfId="0" applyFont="1" applyFill="1" applyAlignment="1">
      <alignment horizontal="center" vertical="center"/>
    </xf>
    <xf numFmtId="0" fontId="2" fillId="0" borderId="12" xfId="0" applyFont="1" applyBorder="1" applyAlignment="1" applyProtection="1">
      <alignment horizontal="center" vertical="center" textRotation="90"/>
      <protection locked="0"/>
    </xf>
    <xf numFmtId="0" fontId="2" fillId="0" borderId="12" xfId="0" applyFont="1" applyBorder="1" applyAlignment="1" applyProtection="1">
      <alignment horizontal="center" vertical="center" wrapText="1"/>
      <protection locked="0"/>
    </xf>
    <xf numFmtId="0" fontId="2" fillId="21" borderId="12" xfId="0" applyFont="1" applyFill="1" applyBorder="1" applyAlignment="1" applyProtection="1">
      <alignment horizontal="center" vertical="center" wrapText="1"/>
      <protection hidden="1"/>
    </xf>
    <xf numFmtId="0" fontId="2" fillId="0" borderId="12" xfId="0" applyFont="1" applyBorder="1" applyAlignment="1" applyProtection="1">
      <alignment horizontal="left" vertical="center" wrapText="1"/>
      <protection locked="0"/>
    </xf>
    <xf numFmtId="0" fontId="23" fillId="0" borderId="12" xfId="0" applyFont="1" applyBorder="1" applyAlignment="1" applyProtection="1">
      <alignment horizontal="justify" vertical="center" wrapText="1"/>
      <protection locked="0"/>
    </xf>
    <xf numFmtId="0" fontId="23" fillId="0" borderId="12" xfId="0" applyFont="1" applyBorder="1" applyAlignment="1" applyProtection="1">
      <alignment horizontal="left" vertical="center" wrapText="1"/>
      <protection locked="0"/>
    </xf>
    <xf numFmtId="0" fontId="2" fillId="0" borderId="11" xfId="0" applyFont="1" applyBorder="1" applyAlignment="1" applyProtection="1">
      <alignment horizontal="center" vertical="center" textRotation="90"/>
      <protection locked="0"/>
    </xf>
    <xf numFmtId="0" fontId="2" fillId="0" borderId="12" xfId="0" applyFont="1" applyBorder="1" applyAlignment="1" applyProtection="1">
      <alignment horizontal="center" vertical="center" textRotation="90" wrapText="1"/>
      <protection locked="0"/>
    </xf>
    <xf numFmtId="0" fontId="2" fillId="21" borderId="12" xfId="0" applyFont="1" applyFill="1" applyBorder="1" applyAlignment="1" applyProtection="1">
      <alignment horizontal="center" vertical="center" textRotation="90"/>
      <protection hidden="1"/>
    </xf>
    <xf numFmtId="1" fontId="2" fillId="21" borderId="12" xfId="0" applyNumberFormat="1" applyFont="1" applyFill="1" applyBorder="1" applyAlignment="1" applyProtection="1">
      <alignment horizontal="center" vertical="center" textRotation="90"/>
      <protection hidden="1"/>
    </xf>
    <xf numFmtId="0" fontId="2" fillId="21" borderId="9" xfId="0" applyFont="1" applyFill="1" applyBorder="1" applyAlignment="1" applyProtection="1">
      <alignment horizontal="center" vertical="center"/>
      <protection hidden="1"/>
    </xf>
    <xf numFmtId="0" fontId="2" fillId="2" borderId="12" xfId="0" applyFont="1" applyFill="1" applyBorder="1" applyAlignment="1" applyProtection="1">
      <alignment horizontal="left" vertical="center" wrapText="1"/>
      <protection locked="0"/>
    </xf>
    <xf numFmtId="0" fontId="2" fillId="0" borderId="12" xfId="0" applyFont="1" applyBorder="1" applyAlignment="1" applyProtection="1">
      <alignment vertical="center" wrapText="1"/>
      <protection locked="0"/>
    </xf>
    <xf numFmtId="0" fontId="2" fillId="2" borderId="12" xfId="0" applyFont="1" applyFill="1" applyBorder="1" applyAlignment="1" applyProtection="1">
      <alignment vertical="center" wrapText="1"/>
      <protection locked="0"/>
    </xf>
    <xf numFmtId="14" fontId="2" fillId="2" borderId="12" xfId="0" applyNumberFormat="1" applyFont="1" applyFill="1" applyBorder="1" applyAlignment="1" applyProtection="1">
      <alignment horizontal="center" vertical="center" wrapText="1"/>
      <protection locked="0"/>
    </xf>
    <xf numFmtId="14" fontId="2" fillId="2" borderId="12" xfId="0" applyNumberFormat="1" applyFont="1" applyFill="1" applyBorder="1" applyAlignment="1" applyProtection="1">
      <alignment vertical="center" wrapText="1"/>
      <protection locked="0"/>
    </xf>
    <xf numFmtId="0" fontId="2" fillId="2" borderId="12" xfId="0" applyFont="1" applyFill="1" applyBorder="1" applyAlignment="1" applyProtection="1">
      <alignment horizontal="center" vertical="center" wrapText="1"/>
      <protection locked="0"/>
    </xf>
    <xf numFmtId="0" fontId="2" fillId="2" borderId="12" xfId="0" applyFont="1" applyFill="1" applyBorder="1" applyAlignment="1" applyProtection="1">
      <alignment horizontal="left" vertical="top" wrapText="1"/>
      <protection locked="0"/>
    </xf>
    <xf numFmtId="0" fontId="2" fillId="21" borderId="12" xfId="0" applyFont="1" applyFill="1" applyBorder="1" applyAlignment="1" applyProtection="1">
      <alignment horizontal="center" vertical="center"/>
      <protection hidden="1"/>
    </xf>
    <xf numFmtId="0" fontId="2" fillId="22" borderId="12" xfId="0" applyFont="1" applyFill="1" applyBorder="1" applyAlignment="1" applyProtection="1">
      <alignment horizontal="center" vertical="center" wrapText="1"/>
      <protection locked="0"/>
    </xf>
    <xf numFmtId="0" fontId="22" fillId="2" borderId="12" xfId="0" applyFont="1" applyFill="1" applyBorder="1" applyAlignment="1" applyProtection="1">
      <alignment horizontal="left" vertical="top" wrapText="1"/>
      <protection locked="0"/>
    </xf>
    <xf numFmtId="0" fontId="22" fillId="2" borderId="12" xfId="0" applyFont="1" applyFill="1" applyBorder="1" applyAlignment="1" applyProtection="1">
      <alignment vertical="center" wrapText="1"/>
      <protection locked="0"/>
    </xf>
    <xf numFmtId="0" fontId="2" fillId="21" borderId="12" xfId="0" applyFont="1" applyFill="1" applyBorder="1" applyAlignment="1" applyProtection="1">
      <alignment horizontal="center" vertical="center" wrapText="1"/>
      <protection locked="0"/>
    </xf>
    <xf numFmtId="0" fontId="2" fillId="21" borderId="12" xfId="0" applyFont="1" applyFill="1" applyBorder="1" applyAlignment="1" applyProtection="1">
      <alignment vertical="center" wrapText="1"/>
      <protection locked="0"/>
    </xf>
    <xf numFmtId="0" fontId="23" fillId="0" borderId="12" xfId="0" applyFont="1" applyBorder="1" applyAlignment="1" applyProtection="1">
      <alignment horizontal="center" vertical="center" wrapText="1"/>
      <protection locked="0"/>
    </xf>
    <xf numFmtId="9" fontId="2" fillId="0" borderId="12" xfId="1" applyFont="1" applyFill="1" applyBorder="1" applyAlignment="1" applyProtection="1">
      <alignment vertical="center" wrapText="1"/>
      <protection locked="0"/>
    </xf>
    <xf numFmtId="0" fontId="3" fillId="0" borderId="12" xfId="0" applyFont="1" applyBorder="1" applyAlignment="1" applyProtection="1">
      <alignment horizontal="left" vertical="center" wrapText="1"/>
      <protection locked="0"/>
    </xf>
    <xf numFmtId="9" fontId="3" fillId="0" borderId="12" xfId="1" applyFont="1" applyFill="1" applyBorder="1" applyAlignment="1" applyProtection="1">
      <alignment vertical="center" wrapText="1"/>
      <protection locked="0"/>
    </xf>
    <xf numFmtId="0" fontId="3" fillId="0" borderId="12" xfId="0" applyFont="1" applyBorder="1" applyAlignment="1" applyProtection="1">
      <alignment horizontal="center" vertical="center" wrapText="1"/>
      <protection locked="0"/>
    </xf>
    <xf numFmtId="9" fontId="2" fillId="0" borderId="12" xfId="1" applyFont="1" applyBorder="1" applyAlignment="1" applyProtection="1">
      <alignment horizontal="left" vertical="center" wrapText="1"/>
      <protection locked="0"/>
    </xf>
    <xf numFmtId="0" fontId="2" fillId="0" borderId="12" xfId="1" applyNumberFormat="1" applyFont="1" applyBorder="1" applyAlignment="1" applyProtection="1">
      <alignment vertical="center" wrapText="1"/>
      <protection locked="0"/>
    </xf>
    <xf numFmtId="14" fontId="2" fillId="0" borderId="12" xfId="1" applyNumberFormat="1" applyFont="1" applyBorder="1" applyAlignment="1" applyProtection="1">
      <alignment horizontal="center" vertical="center" wrapText="1"/>
      <protection locked="0"/>
    </xf>
    <xf numFmtId="0" fontId="3" fillId="0" borderId="12" xfId="1" applyNumberFormat="1" applyFont="1" applyBorder="1" applyAlignment="1" applyProtection="1">
      <alignment vertical="center" wrapText="1"/>
      <protection locked="0"/>
    </xf>
    <xf numFmtId="9" fontId="3" fillId="2" borderId="12" xfId="1" applyFont="1" applyFill="1" applyBorder="1" applyAlignment="1" applyProtection="1">
      <alignment horizontal="left" vertical="center" wrapText="1"/>
      <protection locked="0"/>
    </xf>
    <xf numFmtId="9" fontId="3" fillId="2" borderId="12" xfId="1" applyFont="1" applyFill="1" applyBorder="1" applyAlignment="1" applyProtection="1">
      <alignment vertical="center" wrapText="1"/>
      <protection locked="0"/>
    </xf>
    <xf numFmtId="14" fontId="3" fillId="2" borderId="12" xfId="1" applyNumberFormat="1" applyFont="1" applyFill="1" applyBorder="1" applyAlignment="1" applyProtection="1">
      <alignment horizontal="center" vertical="center" wrapText="1"/>
      <protection locked="0"/>
    </xf>
    <xf numFmtId="0" fontId="3" fillId="2" borderId="12" xfId="1" applyNumberFormat="1" applyFont="1" applyFill="1" applyBorder="1" applyAlignment="1" applyProtection="1">
      <alignment horizontal="center" vertical="center" wrapText="1"/>
      <protection locked="0"/>
    </xf>
    <xf numFmtId="14" fontId="2" fillId="0" borderId="12" xfId="0" applyNumberFormat="1" applyFont="1" applyBorder="1" applyAlignment="1" applyProtection="1">
      <alignment horizontal="center" vertical="center" wrapText="1"/>
      <protection locked="0"/>
    </xf>
    <xf numFmtId="0" fontId="2" fillId="2" borderId="0" xfId="3" applyFont="1" applyFill="1" applyAlignment="1">
      <alignment vertical="center" wrapText="1"/>
    </xf>
    <xf numFmtId="0" fontId="3" fillId="2" borderId="12" xfId="0" applyFont="1" applyFill="1" applyBorder="1" applyAlignment="1" applyProtection="1">
      <alignment horizontal="left" vertical="center" wrapText="1"/>
      <protection locked="0"/>
    </xf>
    <xf numFmtId="0" fontId="3" fillId="0" borderId="12" xfId="0" applyFont="1" applyBorder="1" applyAlignment="1" applyProtection="1">
      <alignment vertical="center" wrapText="1"/>
      <protection locked="0"/>
    </xf>
    <xf numFmtId="0" fontId="3" fillId="2" borderId="12" xfId="0" applyFont="1" applyFill="1" applyBorder="1" applyAlignment="1" applyProtection="1">
      <alignment vertical="center" wrapText="1"/>
      <protection locked="0"/>
    </xf>
    <xf numFmtId="14" fontId="3" fillId="2" borderId="12" xfId="0" applyNumberFormat="1" applyFont="1" applyFill="1" applyBorder="1" applyAlignment="1" applyProtection="1">
      <alignment horizontal="center" vertical="center" wrapText="1"/>
      <protection locked="0"/>
    </xf>
    <xf numFmtId="0" fontId="2" fillId="2" borderId="12" xfId="2" applyFont="1" applyFill="1" applyBorder="1" applyAlignment="1" applyProtection="1">
      <alignment horizontal="left" vertical="top" wrapText="1"/>
      <protection locked="0"/>
    </xf>
    <xf numFmtId="14" fontId="3" fillId="0" borderId="12" xfId="0" applyNumberFormat="1" applyFont="1" applyBorder="1" applyAlignment="1" applyProtection="1">
      <alignment horizontal="center" vertical="center" wrapText="1"/>
      <protection locked="0"/>
    </xf>
    <xf numFmtId="9" fontId="2" fillId="0" borderId="12" xfId="1" applyFont="1" applyFill="1" applyBorder="1" applyAlignment="1">
      <alignment horizontal="left" vertical="center" wrapText="1"/>
    </xf>
    <xf numFmtId="9" fontId="2" fillId="0" borderId="12" xfId="1" applyFont="1" applyFill="1" applyBorder="1" applyAlignment="1">
      <alignment vertical="center" wrapText="1"/>
    </xf>
    <xf numFmtId="14" fontId="2" fillId="0" borderId="12" xfId="1" applyNumberFormat="1" applyFont="1" applyFill="1" applyBorder="1" applyAlignment="1">
      <alignment horizontal="center" vertical="center" wrapText="1"/>
    </xf>
    <xf numFmtId="14" fontId="2" fillId="0" borderId="12" xfId="0" applyNumberFormat="1" applyFont="1" applyBorder="1" applyAlignment="1" applyProtection="1">
      <alignment vertical="center" wrapText="1"/>
      <protection locked="0"/>
    </xf>
    <xf numFmtId="0" fontId="1" fillId="2" borderId="0" xfId="3" applyFill="1" applyAlignment="1">
      <alignment vertical="center" wrapText="1"/>
    </xf>
    <xf numFmtId="0" fontId="2" fillId="2" borderId="12" xfId="2" applyFont="1" applyFill="1" applyBorder="1" applyAlignment="1" applyProtection="1">
      <alignment vertical="top" wrapText="1"/>
      <protection locked="0"/>
    </xf>
    <xf numFmtId="0" fontId="27" fillId="2" borderId="12" xfId="0" applyFont="1" applyFill="1" applyBorder="1" applyAlignment="1" applyProtection="1">
      <alignment horizontal="left" vertical="top" wrapText="1"/>
      <protection locked="0"/>
    </xf>
    <xf numFmtId="0" fontId="29" fillId="2" borderId="12" xfId="0" applyFont="1" applyFill="1" applyBorder="1" applyAlignment="1" applyProtection="1">
      <alignment horizontal="left" vertical="top" wrapText="1"/>
      <protection locked="0"/>
    </xf>
    <xf numFmtId="0" fontId="30" fillId="2" borderId="11" xfId="0" applyFont="1" applyFill="1" applyBorder="1" applyAlignment="1" applyProtection="1">
      <alignment horizontal="left" vertical="top" wrapText="1"/>
      <protection locked="0"/>
    </xf>
    <xf numFmtId="0" fontId="29" fillId="2" borderId="11" xfId="0" applyFont="1" applyFill="1" applyBorder="1" applyAlignment="1" applyProtection="1">
      <alignment horizontal="left" vertical="top" wrapText="1"/>
      <protection locked="0"/>
    </xf>
    <xf numFmtId="0" fontId="2" fillId="21" borderId="12" xfId="0" applyFont="1" applyFill="1" applyBorder="1" applyAlignment="1" applyProtection="1">
      <alignment horizontal="left" vertical="center" wrapText="1"/>
      <protection locked="0"/>
    </xf>
    <xf numFmtId="0" fontId="2" fillId="21" borderId="12" xfId="0" applyFont="1" applyFill="1" applyBorder="1" applyAlignment="1" applyProtection="1">
      <alignment horizontal="left" vertical="top" wrapText="1"/>
      <protection locked="0"/>
    </xf>
    <xf numFmtId="0" fontId="33" fillId="0" borderId="12" xfId="0" applyFont="1" applyBorder="1" applyAlignment="1" applyProtection="1">
      <alignment horizontal="left" vertical="center" wrapText="1"/>
      <protection locked="0"/>
    </xf>
    <xf numFmtId="0" fontId="2" fillId="0" borderId="12" xfId="0" applyFont="1" applyBorder="1" applyAlignment="1" applyProtection="1">
      <alignment horizontal="left" vertical="top" wrapText="1"/>
      <protection locked="0"/>
    </xf>
    <xf numFmtId="0" fontId="2" fillId="0" borderId="12" xfId="0" applyFont="1" applyBorder="1" applyAlignment="1" applyProtection="1">
      <alignment horizontal="center" vertical="top" wrapText="1"/>
      <protection locked="0"/>
    </xf>
    <xf numFmtId="0" fontId="2" fillId="0" borderId="12" xfId="0" applyFont="1" applyBorder="1" applyAlignment="1" applyProtection="1">
      <alignment horizontal="center" vertical="center" textRotation="90"/>
      <protection locked="0"/>
    </xf>
    <xf numFmtId="14" fontId="2" fillId="0" borderId="13" xfId="0" applyNumberFormat="1" applyFont="1" applyBorder="1" applyAlignment="1" applyProtection="1">
      <alignment horizontal="center" vertical="top" wrapText="1"/>
      <protection locked="0"/>
    </xf>
    <xf numFmtId="14" fontId="2" fillId="0" borderId="18" xfId="0" applyNumberFormat="1" applyFont="1" applyBorder="1" applyAlignment="1" applyProtection="1">
      <alignment horizontal="center" vertical="top" wrapText="1"/>
      <protection locked="0"/>
    </xf>
    <xf numFmtId="14" fontId="2" fillId="0" borderId="17" xfId="0" applyNumberFormat="1" applyFont="1" applyBorder="1" applyAlignment="1" applyProtection="1">
      <alignment horizontal="center" vertical="top" wrapText="1"/>
      <protection locked="0"/>
    </xf>
    <xf numFmtId="0" fontId="2" fillId="2" borderId="12" xfId="0" applyFont="1" applyFill="1" applyBorder="1" applyAlignment="1" applyProtection="1">
      <alignment horizontal="center" vertical="center" wrapText="1"/>
      <protection locked="0"/>
    </xf>
    <xf numFmtId="0" fontId="2" fillId="2" borderId="13" xfId="0" applyFont="1" applyFill="1" applyBorder="1" applyAlignment="1" applyProtection="1">
      <alignment horizontal="left" vertical="center"/>
      <protection locked="0"/>
    </xf>
    <xf numFmtId="0" fontId="2" fillId="2" borderId="18" xfId="0" applyFont="1" applyFill="1" applyBorder="1" applyAlignment="1" applyProtection="1">
      <alignment horizontal="left" vertical="center"/>
      <protection locked="0"/>
    </xf>
    <xf numFmtId="0" fontId="2" fillId="2" borderId="17" xfId="0" applyFont="1" applyFill="1" applyBorder="1" applyAlignment="1" applyProtection="1">
      <alignment horizontal="left" vertical="center"/>
      <protection locked="0"/>
    </xf>
    <xf numFmtId="0" fontId="2" fillId="2" borderId="13" xfId="0" applyFont="1" applyFill="1" applyBorder="1" applyAlignment="1" applyProtection="1">
      <alignment horizontal="center" vertical="center"/>
      <protection locked="0"/>
    </xf>
    <xf numFmtId="0" fontId="2" fillId="2" borderId="18" xfId="0" applyFont="1" applyFill="1" applyBorder="1" applyAlignment="1" applyProtection="1">
      <alignment horizontal="center" vertical="center"/>
      <protection locked="0"/>
    </xf>
    <xf numFmtId="0" fontId="2" fillId="2" borderId="17" xfId="0" applyFont="1" applyFill="1" applyBorder="1" applyAlignment="1" applyProtection="1">
      <alignment horizontal="center" vertical="center"/>
      <protection locked="0"/>
    </xf>
    <xf numFmtId="9" fontId="2" fillId="21" borderId="13" xfId="0" applyNumberFormat="1" applyFont="1" applyFill="1" applyBorder="1" applyAlignment="1" applyProtection="1">
      <alignment horizontal="center" vertical="center" textRotation="90"/>
      <protection hidden="1"/>
    </xf>
    <xf numFmtId="9" fontId="2" fillId="21" borderId="18" xfId="0" applyNumberFormat="1" applyFont="1" applyFill="1" applyBorder="1" applyAlignment="1" applyProtection="1">
      <alignment horizontal="center" vertical="center" textRotation="90"/>
      <protection hidden="1"/>
    </xf>
    <xf numFmtId="9" fontId="2" fillId="21" borderId="17" xfId="0" applyNumberFormat="1" applyFont="1" applyFill="1" applyBorder="1" applyAlignment="1" applyProtection="1">
      <alignment horizontal="center" vertical="center" textRotation="90"/>
      <protection hidden="1"/>
    </xf>
    <xf numFmtId="9" fontId="2" fillId="0" borderId="12" xfId="0" applyNumberFormat="1" applyFont="1" applyBorder="1" applyAlignment="1" applyProtection="1">
      <alignment horizontal="center" vertical="center" textRotation="90"/>
      <protection locked="0"/>
    </xf>
    <xf numFmtId="1" fontId="2" fillId="21" borderId="13" xfId="1" applyNumberFormat="1" applyFont="1" applyFill="1" applyBorder="1" applyAlignment="1" applyProtection="1">
      <alignment horizontal="center" vertical="center"/>
      <protection hidden="1"/>
    </xf>
    <xf numFmtId="1" fontId="2" fillId="21" borderId="18" xfId="1" applyNumberFormat="1" applyFont="1" applyFill="1" applyBorder="1" applyAlignment="1" applyProtection="1">
      <alignment horizontal="center" vertical="center"/>
      <protection hidden="1"/>
    </xf>
    <xf numFmtId="1" fontId="2" fillId="21" borderId="17" xfId="1" applyNumberFormat="1" applyFont="1" applyFill="1" applyBorder="1" applyAlignment="1" applyProtection="1">
      <alignment horizontal="center" vertical="center"/>
      <protection hidden="1"/>
    </xf>
    <xf numFmtId="0" fontId="22" fillId="0" borderId="12" xfId="0" applyFont="1" applyBorder="1" applyAlignment="1" applyProtection="1">
      <alignment horizontal="center" vertical="center" textRotation="90" wrapText="1"/>
      <protection hidden="1"/>
    </xf>
    <xf numFmtId="0" fontId="22" fillId="0" borderId="12" xfId="0" applyFont="1" applyBorder="1" applyAlignment="1" applyProtection="1">
      <alignment horizontal="center" vertical="center" textRotation="90"/>
      <protection hidden="1"/>
    </xf>
    <xf numFmtId="0" fontId="2" fillId="21" borderId="12" xfId="0" applyFont="1" applyFill="1" applyBorder="1" applyAlignment="1" applyProtection="1">
      <alignment horizontal="center" vertical="center" wrapText="1"/>
      <protection hidden="1"/>
    </xf>
    <xf numFmtId="9" fontId="2" fillId="0" borderId="12" xfId="0" applyNumberFormat="1" applyFont="1" applyBorder="1" applyAlignment="1" applyProtection="1">
      <alignment horizontal="center" vertical="center" wrapText="1"/>
      <protection locked="0"/>
    </xf>
    <xf numFmtId="0" fontId="22" fillId="0" borderId="12" xfId="0" applyFont="1" applyBorder="1" applyAlignment="1" applyProtection="1">
      <alignment horizontal="center" vertical="center" wrapText="1"/>
      <protection hidden="1"/>
    </xf>
    <xf numFmtId="0" fontId="22" fillId="0" borderId="12" xfId="0" applyFont="1" applyBorder="1" applyAlignment="1" applyProtection="1">
      <alignment horizontal="center" vertical="center"/>
      <protection hidden="1"/>
    </xf>
    <xf numFmtId="0" fontId="2" fillId="21" borderId="12" xfId="0" applyFont="1" applyFill="1" applyBorder="1" applyAlignment="1" applyProtection="1">
      <alignment horizontal="center" vertical="center" textRotation="90"/>
      <protection hidden="1"/>
    </xf>
    <xf numFmtId="0" fontId="2" fillId="0" borderId="12" xfId="0" applyFont="1" applyBorder="1" applyAlignment="1" applyProtection="1">
      <alignment horizontal="center" vertical="center" wrapText="1"/>
      <protection locked="0"/>
    </xf>
    <xf numFmtId="0" fontId="22" fillId="0" borderId="13" xfId="0" applyFont="1" applyBorder="1" applyAlignment="1" applyProtection="1">
      <alignment horizontal="center" vertical="center"/>
      <protection locked="0"/>
    </xf>
    <xf numFmtId="0" fontId="22" fillId="0" borderId="18" xfId="0" applyFont="1" applyBorder="1" applyAlignment="1" applyProtection="1">
      <alignment horizontal="center" vertical="center"/>
      <protection locked="0"/>
    </xf>
    <xf numFmtId="0" fontId="22" fillId="0" borderId="17" xfId="0" applyFont="1" applyBorder="1" applyAlignment="1" applyProtection="1">
      <alignment horizontal="center" vertical="center"/>
      <protection locked="0"/>
    </xf>
    <xf numFmtId="0" fontId="22" fillId="21" borderId="12" xfId="0" applyFont="1" applyFill="1" applyBorder="1" applyAlignment="1" applyProtection="1">
      <alignment horizontal="center" vertical="center" wrapText="1"/>
      <protection hidden="1"/>
    </xf>
    <xf numFmtId="0" fontId="2" fillId="0" borderId="13"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2" fillId="0" borderId="17" xfId="0" applyFont="1" applyBorder="1" applyAlignment="1" applyProtection="1">
      <alignment horizontal="center" vertical="center" wrapText="1"/>
      <protection hidden="1"/>
    </xf>
    <xf numFmtId="0" fontId="2" fillId="0" borderId="9" xfId="0" applyFont="1" applyBorder="1" applyAlignment="1">
      <alignment horizontal="center" vertical="center"/>
    </xf>
    <xf numFmtId="0" fontId="2" fillId="2" borderId="12" xfId="0" applyFont="1" applyFill="1" applyBorder="1" applyAlignment="1" applyProtection="1">
      <alignment horizontal="center" vertical="center"/>
      <protection locked="0"/>
    </xf>
    <xf numFmtId="0" fontId="2" fillId="2" borderId="13" xfId="0" applyFont="1" applyFill="1" applyBorder="1" applyAlignment="1" applyProtection="1">
      <alignment horizontal="center" vertical="center" textRotation="90" wrapText="1"/>
      <protection locked="0"/>
    </xf>
    <xf numFmtId="0" fontId="2" fillId="2" borderId="18" xfId="0" applyFont="1" applyFill="1" applyBorder="1" applyAlignment="1" applyProtection="1">
      <alignment horizontal="center" vertical="center" textRotation="90" wrapText="1"/>
      <protection locked="0"/>
    </xf>
    <xf numFmtId="0" fontId="2" fillId="2" borderId="17" xfId="0" applyFont="1" applyFill="1" applyBorder="1" applyAlignment="1" applyProtection="1">
      <alignment horizontal="center" vertical="center" textRotation="90" wrapText="1"/>
      <protection locked="0"/>
    </xf>
    <xf numFmtId="0" fontId="2" fillId="2" borderId="12" xfId="0" applyFont="1" applyFill="1" applyBorder="1" applyAlignment="1" applyProtection="1">
      <alignment horizontal="center" vertical="center" textRotation="90" wrapText="1"/>
      <protection locked="0"/>
    </xf>
    <xf numFmtId="0" fontId="20" fillId="0" borderId="13" xfId="0" applyFont="1" applyBorder="1" applyAlignment="1" applyProtection="1">
      <alignment horizontal="center" vertical="center" wrapText="1"/>
      <protection locked="0"/>
    </xf>
    <xf numFmtId="0" fontId="20" fillId="0" borderId="18" xfId="0" applyFont="1" applyBorder="1" applyAlignment="1" applyProtection="1">
      <alignment horizontal="center" vertical="center" wrapText="1"/>
      <protection locked="0"/>
    </xf>
    <xf numFmtId="0" fontId="20" fillId="0" borderId="17" xfId="0" applyFont="1" applyBorder="1" applyAlignment="1" applyProtection="1">
      <alignment horizontal="center" vertical="center" wrapText="1"/>
      <protection locked="0"/>
    </xf>
    <xf numFmtId="0" fontId="2" fillId="0" borderId="13" xfId="0" applyFont="1" applyBorder="1" applyAlignment="1" applyProtection="1">
      <alignment horizontal="center" vertical="center" textRotation="90"/>
      <protection locked="0"/>
    </xf>
    <xf numFmtId="0" fontId="2" fillId="0" borderId="18" xfId="0" applyFont="1" applyBorder="1" applyAlignment="1" applyProtection="1">
      <alignment horizontal="center" vertical="center" textRotation="90"/>
      <protection locked="0"/>
    </xf>
    <xf numFmtId="0" fontId="2" fillId="0" borderId="17" xfId="0" applyFont="1" applyBorder="1" applyAlignment="1" applyProtection="1">
      <alignment horizontal="center" vertical="center" textRotation="90"/>
      <protection locked="0"/>
    </xf>
    <xf numFmtId="0" fontId="21" fillId="21" borderId="12" xfId="0" applyFont="1" applyFill="1" applyBorder="1" applyAlignment="1" applyProtection="1">
      <alignment horizontal="left" vertical="center" wrapText="1"/>
      <protection hidden="1"/>
    </xf>
    <xf numFmtId="0" fontId="2" fillId="2" borderId="13" xfId="0" applyFont="1" applyFill="1" applyBorder="1" applyAlignment="1" applyProtection="1">
      <alignment horizontal="center" vertical="center" wrapText="1"/>
      <protection locked="0"/>
    </xf>
    <xf numFmtId="0" fontId="2" fillId="2" borderId="18" xfId="0" applyFont="1" applyFill="1" applyBorder="1" applyAlignment="1" applyProtection="1">
      <alignment horizontal="center" vertical="center" wrapText="1"/>
      <protection locked="0"/>
    </xf>
    <xf numFmtId="0" fontId="2" fillId="2" borderId="17" xfId="0" applyFont="1" applyFill="1" applyBorder="1" applyAlignment="1" applyProtection="1">
      <alignment horizontal="center" vertical="center" wrapText="1"/>
      <protection locked="0"/>
    </xf>
    <xf numFmtId="0" fontId="2" fillId="21" borderId="13" xfId="0" applyFont="1" applyFill="1" applyBorder="1" applyAlignment="1" applyProtection="1">
      <alignment horizontal="center" vertical="center" textRotation="90"/>
      <protection hidden="1"/>
    </xf>
    <xf numFmtId="0" fontId="2" fillId="21" borderId="18" xfId="0" applyFont="1" applyFill="1" applyBorder="1" applyAlignment="1" applyProtection="1">
      <alignment horizontal="center" vertical="center" textRotation="90"/>
      <protection hidden="1"/>
    </xf>
    <xf numFmtId="0" fontId="2" fillId="21" borderId="17" xfId="0" applyFont="1" applyFill="1" applyBorder="1" applyAlignment="1" applyProtection="1">
      <alignment horizontal="center" vertical="center" textRotation="90"/>
      <protection hidden="1"/>
    </xf>
    <xf numFmtId="9" fontId="2" fillId="0" borderId="13" xfId="0" applyNumberFormat="1" applyFont="1" applyBorder="1" applyAlignment="1" applyProtection="1">
      <alignment horizontal="center" vertical="center" textRotation="90"/>
      <protection locked="0"/>
    </xf>
    <xf numFmtId="9" fontId="2" fillId="0" borderId="18" xfId="0" applyNumberFormat="1" applyFont="1" applyBorder="1" applyAlignment="1" applyProtection="1">
      <alignment horizontal="center" vertical="center" textRotation="90"/>
      <protection locked="0"/>
    </xf>
    <xf numFmtId="9" fontId="2" fillId="0" borderId="17" xfId="0" applyNumberFormat="1" applyFont="1" applyBorder="1" applyAlignment="1" applyProtection="1">
      <alignment horizontal="center" vertical="center" textRotation="90"/>
      <protection locked="0"/>
    </xf>
    <xf numFmtId="0" fontId="2" fillId="21" borderId="13" xfId="0" applyFont="1" applyFill="1" applyBorder="1" applyAlignment="1" applyProtection="1">
      <alignment horizontal="center" vertical="center" wrapText="1"/>
      <protection hidden="1"/>
    </xf>
    <xf numFmtId="0" fontId="2" fillId="21" borderId="18" xfId="0" applyFont="1" applyFill="1" applyBorder="1" applyAlignment="1" applyProtection="1">
      <alignment horizontal="center" vertical="center" wrapText="1"/>
      <protection hidden="1"/>
    </xf>
    <xf numFmtId="0" fontId="2" fillId="21" borderId="17" xfId="0" applyFont="1" applyFill="1" applyBorder="1" applyAlignment="1" applyProtection="1">
      <alignment horizontal="center" vertical="center" wrapText="1"/>
      <protection hidden="1"/>
    </xf>
    <xf numFmtId="14" fontId="24" fillId="0" borderId="13" xfId="0" applyNumberFormat="1" applyFont="1" applyBorder="1" applyAlignment="1" applyProtection="1">
      <alignment horizontal="left" vertical="center" wrapText="1"/>
      <protection locked="0"/>
    </xf>
    <xf numFmtId="14" fontId="24" fillId="0" borderId="18" xfId="0" applyNumberFormat="1" applyFont="1" applyBorder="1" applyAlignment="1" applyProtection="1">
      <alignment horizontal="left" vertical="center" wrapText="1"/>
      <protection locked="0"/>
    </xf>
    <xf numFmtId="14" fontId="24" fillId="0" borderId="17" xfId="0" applyNumberFormat="1" applyFont="1" applyBorder="1" applyAlignment="1" applyProtection="1">
      <alignment horizontal="left" vertical="center" wrapText="1"/>
      <protection locked="0"/>
    </xf>
    <xf numFmtId="0" fontId="2" fillId="2" borderId="13" xfId="0" applyFont="1" applyFill="1" applyBorder="1" applyAlignment="1" applyProtection="1">
      <alignment horizontal="left" vertical="center" wrapText="1"/>
      <protection locked="0"/>
    </xf>
    <xf numFmtId="0" fontId="2" fillId="0" borderId="13" xfId="0" applyFont="1" applyBorder="1" applyAlignment="1" applyProtection="1">
      <alignment horizontal="left" vertical="center" wrapText="1"/>
      <protection locked="0"/>
    </xf>
    <xf numFmtId="0" fontId="2" fillId="0" borderId="18" xfId="0" applyFont="1" applyBorder="1" applyAlignment="1" applyProtection="1">
      <alignment horizontal="left" vertical="center"/>
      <protection locked="0"/>
    </xf>
    <xf numFmtId="0" fontId="2" fillId="0" borderId="17" xfId="0" applyFont="1" applyBorder="1" applyAlignment="1" applyProtection="1">
      <alignment horizontal="left" vertical="center"/>
      <protection locked="0"/>
    </xf>
    <xf numFmtId="0" fontId="2" fillId="0" borderId="0" xfId="0" applyFont="1" applyAlignment="1">
      <alignment horizontal="center" vertical="center"/>
    </xf>
    <xf numFmtId="0" fontId="2" fillId="2" borderId="18" xfId="0" applyFont="1" applyFill="1" applyBorder="1" applyAlignment="1" applyProtection="1">
      <alignment horizontal="left" vertical="center" wrapText="1"/>
      <protection locked="0"/>
    </xf>
    <xf numFmtId="0" fontId="2" fillId="2" borderId="17" xfId="0" applyFont="1" applyFill="1" applyBorder="1" applyAlignment="1" applyProtection="1">
      <alignment horizontal="left" vertical="center" wrapText="1"/>
      <protection locked="0"/>
    </xf>
    <xf numFmtId="0" fontId="2" fillId="0" borderId="13" xfId="0" applyFont="1" applyBorder="1" applyAlignment="1" applyProtection="1">
      <alignment horizontal="center" vertical="center" textRotation="90" wrapText="1"/>
      <protection locked="0"/>
    </xf>
    <xf numFmtId="0" fontId="2" fillId="0" borderId="18" xfId="0" applyFont="1" applyBorder="1" applyAlignment="1" applyProtection="1">
      <alignment horizontal="center" vertical="center" textRotation="90" wrapText="1"/>
      <protection locked="0"/>
    </xf>
    <xf numFmtId="0" fontId="2" fillId="0" borderId="17" xfId="0" applyFont="1" applyBorder="1" applyAlignment="1" applyProtection="1">
      <alignment horizontal="center" vertical="center" textRotation="90" wrapText="1"/>
      <protection locked="0"/>
    </xf>
    <xf numFmtId="0" fontId="2" fillId="2" borderId="19" xfId="0" applyFont="1" applyFill="1" applyBorder="1" applyAlignment="1">
      <alignment horizontal="center" vertical="center"/>
    </xf>
    <xf numFmtId="0" fontId="2" fillId="2" borderId="20" xfId="0" applyFont="1" applyFill="1" applyBorder="1" applyAlignment="1">
      <alignment horizontal="center" vertical="center"/>
    </xf>
    <xf numFmtId="0" fontId="20" fillId="0" borderId="12" xfId="0" applyFont="1" applyBorder="1" applyAlignment="1" applyProtection="1">
      <alignment horizontal="center" vertical="center" wrapText="1"/>
      <protection locked="0"/>
    </xf>
    <xf numFmtId="0" fontId="15" fillId="20" borderId="12" xfId="0" applyFont="1" applyFill="1" applyBorder="1" applyAlignment="1">
      <alignment horizontal="left" vertical="center" wrapText="1"/>
    </xf>
    <xf numFmtId="0" fontId="15" fillId="20" borderId="12" xfId="0" applyFont="1" applyFill="1" applyBorder="1" applyAlignment="1">
      <alignment horizontal="center" vertical="center" wrapText="1"/>
    </xf>
    <xf numFmtId="0" fontId="15" fillId="20" borderId="13" xfId="0" applyFont="1" applyFill="1" applyBorder="1" applyAlignment="1">
      <alignment horizontal="center" vertical="center" textRotation="90" wrapText="1"/>
    </xf>
    <xf numFmtId="0" fontId="15" fillId="20" borderId="17" xfId="0" applyFont="1" applyFill="1" applyBorder="1" applyAlignment="1">
      <alignment horizontal="center" vertical="center" textRotation="90" wrapText="1"/>
    </xf>
    <xf numFmtId="0" fontId="15" fillId="19" borderId="12" xfId="0" applyFont="1" applyFill="1" applyBorder="1" applyAlignment="1">
      <alignment horizontal="center" vertical="center" wrapText="1"/>
    </xf>
    <xf numFmtId="0" fontId="15" fillId="20" borderId="12" xfId="0" applyFont="1" applyFill="1" applyBorder="1" applyAlignment="1">
      <alignment horizontal="center" vertical="center" textRotation="90" wrapText="1"/>
    </xf>
    <xf numFmtId="0" fontId="15" fillId="18" borderId="12" xfId="0" applyFont="1" applyFill="1" applyBorder="1" applyAlignment="1">
      <alignment horizontal="center" vertical="center" textRotation="90" wrapText="1"/>
    </xf>
    <xf numFmtId="0" fontId="15" fillId="19" borderId="12" xfId="0" applyFont="1" applyFill="1" applyBorder="1" applyAlignment="1">
      <alignment horizontal="center" vertical="center" textRotation="90" wrapText="1"/>
    </xf>
    <xf numFmtId="0" fontId="15" fillId="19" borderId="13" xfId="0" applyFont="1" applyFill="1" applyBorder="1" applyAlignment="1">
      <alignment horizontal="center" vertical="center" textRotation="90" wrapText="1"/>
    </xf>
    <xf numFmtId="0" fontId="15" fillId="19" borderId="17" xfId="0" applyFont="1" applyFill="1" applyBorder="1" applyAlignment="1">
      <alignment horizontal="center" vertical="center" textRotation="90" wrapText="1"/>
    </xf>
    <xf numFmtId="0" fontId="15" fillId="19" borderId="13" xfId="0" applyFont="1" applyFill="1" applyBorder="1" applyAlignment="1">
      <alignment horizontal="center" vertical="center" wrapText="1"/>
    </xf>
    <xf numFmtId="0" fontId="15" fillId="19" borderId="17" xfId="0" applyFont="1" applyFill="1" applyBorder="1" applyAlignment="1">
      <alignment horizontal="center" vertical="center" wrapText="1"/>
    </xf>
    <xf numFmtId="0" fontId="15" fillId="18" borderId="9" xfId="0" applyFont="1" applyFill="1" applyBorder="1" applyAlignment="1">
      <alignment horizontal="center" vertical="center" wrapText="1"/>
    </xf>
    <xf numFmtId="0" fontId="15" fillId="18" borderId="10" xfId="0" applyFont="1" applyFill="1" applyBorder="1" applyAlignment="1">
      <alignment horizontal="center" vertical="center" wrapText="1"/>
    </xf>
    <xf numFmtId="0" fontId="15" fillId="18" borderId="11" xfId="0" applyFont="1" applyFill="1" applyBorder="1" applyAlignment="1">
      <alignment horizontal="center" vertical="center" wrapText="1"/>
    </xf>
    <xf numFmtId="0" fontId="18" fillId="18" borderId="13" xfId="0" applyFont="1" applyFill="1" applyBorder="1" applyAlignment="1">
      <alignment horizontal="center" vertical="center" textRotation="90" wrapText="1"/>
    </xf>
    <xf numFmtId="0" fontId="18" fillId="18" borderId="17" xfId="0" applyFont="1" applyFill="1" applyBorder="1" applyAlignment="1">
      <alignment horizontal="center" vertical="center" textRotation="90" wrapText="1"/>
    </xf>
    <xf numFmtId="0" fontId="15" fillId="18" borderId="17" xfId="0" applyFont="1" applyFill="1" applyBorder="1" applyAlignment="1">
      <alignment horizontal="center" vertical="center" textRotation="90" wrapText="1"/>
    </xf>
    <xf numFmtId="0" fontId="15" fillId="18" borderId="12" xfId="0" applyFont="1" applyFill="1" applyBorder="1" applyAlignment="1">
      <alignment horizontal="center" vertical="center" wrapText="1"/>
    </xf>
    <xf numFmtId="0" fontId="15" fillId="16" borderId="12" xfId="0" applyFont="1" applyFill="1" applyBorder="1" applyAlignment="1">
      <alignment horizontal="center" vertical="center" wrapText="1"/>
    </xf>
    <xf numFmtId="0" fontId="15" fillId="17" borderId="9" xfId="0" applyFont="1" applyFill="1" applyBorder="1" applyAlignment="1">
      <alignment horizontal="center" vertical="center" wrapText="1"/>
    </xf>
    <xf numFmtId="0" fontId="15" fillId="17" borderId="11" xfId="0" applyFont="1" applyFill="1" applyBorder="1" applyAlignment="1">
      <alignment horizontal="center" vertical="center" wrapText="1"/>
    </xf>
    <xf numFmtId="0" fontId="15" fillId="16" borderId="12" xfId="0" applyFont="1" applyFill="1" applyBorder="1" applyAlignment="1">
      <alignment horizontal="center" vertical="center"/>
    </xf>
    <xf numFmtId="0" fontId="15" fillId="15" borderId="12" xfId="0" applyFont="1" applyFill="1" applyBorder="1" applyAlignment="1">
      <alignment horizontal="center" vertical="center" wrapText="1"/>
    </xf>
    <xf numFmtId="0" fontId="15" fillId="15" borderId="12" xfId="0" applyFont="1" applyFill="1" applyBorder="1" applyAlignment="1">
      <alignment horizontal="center" vertical="center" textRotation="90" wrapText="1"/>
    </xf>
    <xf numFmtId="0" fontId="17" fillId="15" borderId="9" xfId="0" applyFont="1" applyFill="1" applyBorder="1" applyAlignment="1">
      <alignment horizontal="center" vertical="center" textRotation="90"/>
    </xf>
    <xf numFmtId="0" fontId="17" fillId="15" borderId="12" xfId="0" applyFont="1" applyFill="1" applyBorder="1" applyAlignment="1">
      <alignment horizontal="center" vertical="center" textRotation="90"/>
    </xf>
    <xf numFmtId="0" fontId="17" fillId="15" borderId="12" xfId="0" applyFont="1" applyFill="1" applyBorder="1" applyAlignment="1">
      <alignment horizontal="center" vertical="center" textRotation="90" wrapText="1"/>
    </xf>
    <xf numFmtId="0" fontId="16" fillId="12" borderId="9" xfId="0" applyFont="1" applyFill="1" applyBorder="1" applyAlignment="1">
      <alignment horizontal="center" vertical="center"/>
    </xf>
    <xf numFmtId="0" fontId="16" fillId="12" borderId="10" xfId="0" applyFont="1" applyFill="1" applyBorder="1" applyAlignment="1">
      <alignment horizontal="center" vertical="center"/>
    </xf>
    <xf numFmtId="0" fontId="16" fillId="12" borderId="12" xfId="0" applyFont="1" applyFill="1" applyBorder="1" applyAlignment="1">
      <alignment horizontal="center" vertical="center"/>
    </xf>
    <xf numFmtId="0" fontId="15" fillId="13" borderId="12" xfId="0" applyFont="1" applyFill="1" applyBorder="1" applyAlignment="1">
      <alignment horizontal="center" vertical="center"/>
    </xf>
    <xf numFmtId="0" fontId="16" fillId="14" borderId="9" xfId="0" applyFont="1" applyFill="1" applyBorder="1" applyAlignment="1">
      <alignment horizontal="center" vertical="center"/>
    </xf>
    <xf numFmtId="0" fontId="16" fillId="14" borderId="10" xfId="0" applyFont="1" applyFill="1" applyBorder="1" applyAlignment="1">
      <alignment horizontal="center" vertical="center"/>
    </xf>
    <xf numFmtId="0" fontId="16" fillId="14" borderId="11" xfId="0" applyFont="1" applyFill="1" applyBorder="1" applyAlignment="1">
      <alignment horizontal="center" vertical="center"/>
    </xf>
    <xf numFmtId="0" fontId="16" fillId="14" borderId="9" xfId="0" applyFont="1" applyFill="1" applyBorder="1" applyAlignment="1">
      <alignment horizontal="center" vertical="center" wrapText="1"/>
    </xf>
    <xf numFmtId="0" fontId="16" fillId="14" borderId="10" xfId="0" applyFont="1" applyFill="1" applyBorder="1" applyAlignment="1">
      <alignment horizontal="center" vertical="center" wrapText="1"/>
    </xf>
    <xf numFmtId="0" fontId="16" fillId="14" borderId="11" xfId="0" applyFont="1" applyFill="1" applyBorder="1" applyAlignment="1">
      <alignment horizontal="center" vertical="center" wrapText="1"/>
    </xf>
    <xf numFmtId="0" fontId="16" fillId="14" borderId="12" xfId="0" applyFont="1" applyFill="1" applyBorder="1" applyAlignment="1">
      <alignment horizontal="center" vertical="center" wrapText="1"/>
    </xf>
    <xf numFmtId="0" fontId="13" fillId="7" borderId="9" xfId="0" applyFont="1" applyFill="1" applyBorder="1" applyAlignment="1">
      <alignment horizontal="center" vertical="center"/>
    </xf>
    <xf numFmtId="0" fontId="13" fillId="7" borderId="10" xfId="0" applyFont="1" applyFill="1" applyBorder="1" applyAlignment="1">
      <alignment horizontal="center" vertical="center"/>
    </xf>
    <xf numFmtId="0" fontId="13" fillId="7" borderId="11" xfId="0" applyFont="1" applyFill="1" applyBorder="1" applyAlignment="1">
      <alignment horizontal="center" vertical="center"/>
    </xf>
    <xf numFmtId="0" fontId="13" fillId="8" borderId="12" xfId="0" applyFont="1" applyFill="1" applyBorder="1" applyAlignment="1">
      <alignment horizontal="center" vertical="center" wrapText="1"/>
    </xf>
    <xf numFmtId="0" fontId="13" fillId="9" borderId="14" xfId="0" applyFont="1" applyFill="1" applyBorder="1" applyAlignment="1">
      <alignment horizontal="center" vertical="center"/>
    </xf>
    <xf numFmtId="0" fontId="13" fillId="9" borderId="15" xfId="0" applyFont="1" applyFill="1" applyBorder="1" applyAlignment="1">
      <alignment horizontal="center" vertical="center"/>
    </xf>
    <xf numFmtId="0" fontId="13" fillId="9" borderId="16" xfId="0" applyFont="1" applyFill="1" applyBorder="1" applyAlignment="1">
      <alignment horizontal="center" vertical="center"/>
    </xf>
    <xf numFmtId="49" fontId="15" fillId="10" borderId="9" xfId="0" applyNumberFormat="1" applyFont="1" applyFill="1" applyBorder="1" applyAlignment="1">
      <alignment horizontal="center" vertical="center" wrapText="1"/>
    </xf>
    <xf numFmtId="49" fontId="15" fillId="10" borderId="10" xfId="0" applyNumberFormat="1" applyFont="1" applyFill="1" applyBorder="1" applyAlignment="1">
      <alignment horizontal="center" vertical="center" wrapText="1"/>
    </xf>
    <xf numFmtId="49" fontId="15" fillId="10" borderId="11" xfId="0" applyNumberFormat="1" applyFont="1" applyFill="1" applyBorder="1" applyAlignment="1">
      <alignment horizontal="center" vertical="center" wrapText="1"/>
    </xf>
    <xf numFmtId="0" fontId="15" fillId="10" borderId="9" xfId="0" applyFont="1" applyFill="1" applyBorder="1" applyAlignment="1">
      <alignment horizontal="center" vertical="center" wrapText="1"/>
    </xf>
    <xf numFmtId="0" fontId="15" fillId="10" borderId="11" xfId="0" applyFont="1" applyFill="1" applyBorder="1" applyAlignment="1">
      <alignment horizontal="center" vertical="center" wrapText="1"/>
    </xf>
    <xf numFmtId="0" fontId="15" fillId="10" borderId="9" xfId="0" applyFont="1" applyFill="1" applyBorder="1" applyAlignment="1">
      <alignment horizontal="center" vertical="center"/>
    </xf>
    <xf numFmtId="0" fontId="15" fillId="10" borderId="10" xfId="0" applyFont="1" applyFill="1" applyBorder="1" applyAlignment="1">
      <alignment horizontal="center" vertical="center"/>
    </xf>
    <xf numFmtId="0" fontId="15" fillId="10" borderId="11" xfId="0" applyFont="1" applyFill="1" applyBorder="1" applyAlignment="1">
      <alignment horizontal="center" vertical="center"/>
    </xf>
    <xf numFmtId="0" fontId="15" fillId="11" borderId="9" xfId="0" applyFont="1" applyFill="1" applyBorder="1" applyAlignment="1">
      <alignment horizontal="center" vertical="center" wrapText="1"/>
    </xf>
    <xf numFmtId="0" fontId="15" fillId="11" borderId="10" xfId="0" applyFont="1" applyFill="1" applyBorder="1" applyAlignment="1">
      <alignment horizontal="center" vertical="center" wrapText="1"/>
    </xf>
    <xf numFmtId="0" fontId="15" fillId="11" borderId="11" xfId="0" applyFont="1" applyFill="1" applyBorder="1" applyAlignment="1">
      <alignment horizontal="center" vertical="center" wrapText="1"/>
    </xf>
    <xf numFmtId="0" fontId="15" fillId="11" borderId="9" xfId="0" applyFont="1" applyFill="1" applyBorder="1" applyAlignment="1">
      <alignment horizontal="center" vertical="center"/>
    </xf>
    <xf numFmtId="0" fontId="15" fillId="11" borderId="10" xfId="0" applyFont="1" applyFill="1" applyBorder="1" applyAlignment="1">
      <alignment horizontal="center" vertical="center"/>
    </xf>
    <xf numFmtId="0" fontId="15" fillId="11" borderId="11" xfId="0" applyFont="1" applyFill="1" applyBorder="1" applyAlignment="1">
      <alignment horizontal="center" vertical="center"/>
    </xf>
    <xf numFmtId="0" fontId="16" fillId="12" borderId="11" xfId="0" applyFont="1" applyFill="1" applyBorder="1" applyAlignment="1">
      <alignment horizontal="center" vertical="center"/>
    </xf>
    <xf numFmtId="0" fontId="3" fillId="2" borderId="1" xfId="0" applyFont="1" applyFill="1" applyBorder="1" applyAlignment="1">
      <alignment horizontal="center"/>
    </xf>
    <xf numFmtId="0" fontId="3" fillId="2" borderId="0" xfId="0" applyFont="1" applyFill="1" applyAlignment="1">
      <alignment horizont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3" fillId="2" borderId="4" xfId="0" applyFont="1" applyFill="1" applyBorder="1" applyAlignment="1">
      <alignment horizontal="center"/>
    </xf>
    <xf numFmtId="0" fontId="3" fillId="2" borderId="5" xfId="0" applyFont="1" applyFill="1" applyBorder="1" applyAlignment="1">
      <alignment horizontal="center"/>
    </xf>
    <xf numFmtId="0" fontId="3" fillId="2" borderId="6" xfId="0" applyFont="1" applyFill="1" applyBorder="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5" xfId="0" applyFont="1" applyBorder="1" applyAlignment="1">
      <alignment horizontal="center"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8" xfId="0" applyFont="1" applyFill="1" applyBorder="1" applyAlignment="1">
      <alignment horizontal="left" vertical="center" wrapText="1"/>
    </xf>
    <xf numFmtId="0" fontId="9" fillId="3" borderId="0" xfId="0" applyFont="1" applyFill="1" applyAlignment="1">
      <alignment horizontal="center" vertical="center" wrapText="1"/>
    </xf>
    <xf numFmtId="0" fontId="9" fillId="3" borderId="0" xfId="0" applyFont="1" applyFill="1" applyAlignment="1">
      <alignment horizontal="center" wrapText="1"/>
    </xf>
    <xf numFmtId="0" fontId="11" fillId="4" borderId="9" xfId="0" applyFont="1" applyFill="1" applyBorder="1" applyAlignment="1">
      <alignment horizontal="center" vertical="center"/>
    </xf>
    <xf numFmtId="0" fontId="11" fillId="4" borderId="10" xfId="0" applyFont="1" applyFill="1" applyBorder="1" applyAlignment="1">
      <alignment horizontal="center" vertical="center"/>
    </xf>
    <xf numFmtId="0" fontId="11" fillId="4" borderId="11" xfId="0" applyFont="1" applyFill="1" applyBorder="1" applyAlignment="1">
      <alignment horizontal="center" vertical="center"/>
    </xf>
    <xf numFmtId="0" fontId="12" fillId="5" borderId="12" xfId="0" applyFont="1" applyFill="1" applyBorder="1" applyAlignment="1">
      <alignment horizontal="center" vertical="center"/>
    </xf>
    <xf numFmtId="0" fontId="13" fillId="6" borderId="12" xfId="0" applyFont="1" applyFill="1" applyBorder="1" applyAlignment="1">
      <alignment horizontal="center" vertical="center"/>
    </xf>
    <xf numFmtId="0" fontId="13" fillId="6" borderId="13" xfId="0" applyFont="1" applyFill="1" applyBorder="1" applyAlignment="1">
      <alignment horizontal="center" vertical="center"/>
    </xf>
  </cellXfs>
  <cellStyles count="4">
    <cellStyle name="Normal" xfId="0" builtinId="0"/>
    <cellStyle name="Normal 2" xfId="2" xr:uid="{FFEEAF5B-0510-4C8D-9B8F-77C085F492A0}"/>
    <cellStyle name="Normal 3" xfId="3" xr:uid="{A1FD4FB6-E02D-4B32-949E-8F4D8EC9FB6F}"/>
    <cellStyle name="Porcentaje" xfId="1" builtinId="5"/>
  </cellStyles>
  <dxfs count="71">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ill>
        <patternFill>
          <bgColor rgb="FFFF7E79"/>
        </patternFill>
      </fill>
    </dxf>
    <dxf>
      <fill>
        <patternFill>
          <bgColor rgb="FFF2AE83"/>
        </patternFill>
      </fill>
    </dxf>
    <dxf>
      <fill>
        <patternFill>
          <bgColor rgb="FF00B050"/>
        </patternFill>
      </fill>
    </dxf>
    <dxf>
      <fill>
        <patternFill>
          <bgColor rgb="FFFFFD78"/>
        </patternFill>
      </fill>
    </dxf>
    <dxf>
      <font>
        <color auto="1"/>
      </font>
      <fill>
        <patternFill>
          <bgColor rgb="FF92D050"/>
        </patternFill>
      </fill>
    </dxf>
    <dxf>
      <fill>
        <patternFill>
          <bgColor rgb="FF00B050"/>
        </patternFill>
      </fill>
    </dxf>
    <dxf>
      <fill>
        <patternFill>
          <bgColor rgb="FFFF7E79"/>
        </patternFill>
      </fill>
    </dxf>
    <dxf>
      <fill>
        <patternFill>
          <bgColor rgb="FFF2AE83"/>
        </patternFill>
      </fill>
    </dxf>
    <dxf>
      <fill>
        <patternFill>
          <bgColor rgb="FFFF7E79"/>
        </patternFill>
      </fill>
    </dxf>
    <dxf>
      <fill>
        <patternFill>
          <bgColor rgb="FFF2AE83"/>
        </patternFill>
      </fill>
    </dxf>
    <dxf>
      <fill>
        <patternFill>
          <bgColor rgb="FFFFFD78"/>
        </patternFill>
      </fill>
    </dxf>
    <dxf>
      <fill>
        <patternFill>
          <bgColor rgb="FF00B050"/>
        </patternFill>
      </fill>
    </dxf>
    <dxf>
      <font>
        <color auto="1"/>
      </font>
      <fill>
        <patternFill>
          <bgColor rgb="FF92D050"/>
        </patternFill>
      </fill>
    </dxf>
    <dxf>
      <fill>
        <patternFill>
          <bgColor rgb="FFFF7E79"/>
        </patternFill>
      </fill>
    </dxf>
    <dxf>
      <fill>
        <patternFill>
          <bgColor rgb="FFF2AE83"/>
        </patternFill>
      </fill>
    </dxf>
    <dxf>
      <fill>
        <patternFill>
          <bgColor rgb="FFFFFD78"/>
        </patternFill>
      </fill>
    </dxf>
    <dxf>
      <fill>
        <patternFill>
          <bgColor rgb="FF00B050"/>
        </patternFill>
      </fill>
    </dxf>
    <dxf>
      <font>
        <color auto="1"/>
      </font>
      <fill>
        <patternFill>
          <bgColor rgb="FF92D050"/>
        </patternFill>
      </fill>
    </dxf>
    <dxf>
      <font>
        <u val="none"/>
        <color theme="0" tint="-0.14996795556505021"/>
      </font>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2AE83"/>
        </patternFill>
      </fill>
    </dxf>
    <dxf>
      <fill>
        <patternFill>
          <bgColor rgb="FFFF7E79"/>
        </patternFill>
      </fill>
    </dxf>
    <dxf>
      <fill>
        <patternFill>
          <bgColor rgb="FFFFFD78"/>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7E79"/>
        </patternFill>
      </fill>
    </dxf>
    <dxf>
      <fill>
        <patternFill>
          <bgColor rgb="FFF2AE83"/>
        </patternFill>
      </fill>
    </dxf>
    <dxf>
      <fill>
        <patternFill>
          <bgColor rgb="FFFFFD7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calcChain" Target="calcChain.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369093</xdr:colOff>
      <xdr:row>0</xdr:row>
      <xdr:rowOff>16668</xdr:rowOff>
    </xdr:from>
    <xdr:to>
      <xdr:col>7</xdr:col>
      <xdr:colOff>12699</xdr:colOff>
      <xdr:row>1</xdr:row>
      <xdr:rowOff>581073</xdr:rowOff>
    </xdr:to>
    <xdr:pic>
      <xdr:nvPicPr>
        <xdr:cNvPr id="2" name="Imagen 1">
          <a:extLst>
            <a:ext uri="{FF2B5EF4-FFF2-40B4-BE49-F238E27FC236}">
              <a16:creationId xmlns:a16="http://schemas.microsoft.com/office/drawing/2014/main" id="{EF712AFC-3AB9-48DB-A960-10CCBF4724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9093" y="16668"/>
          <a:ext cx="1986756" cy="11930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fileserver\publica\1%20-%20Oficina%20Asesora%20de%20Planeaci&#242;n\2.%20Riesgos\2023\02_Seguimientos\Seguimiento_1T\00_Matrices_riesgos\Matriz_Riesgos_Corrupcion_2023_v2.xlsm" TargetMode="External"/><Relationship Id="rId1" Type="http://schemas.openxmlformats.org/officeDocument/2006/relationships/externalLinkPath" Target="https://saesas-my.sharepoint.com/1%20-%20Oficina%20Asesora%20de%20Planeaci&#242;n/2.%20Riesgos/2023/02_Seguimientos/Seguimiento_1T/00_Matrices_riesgos/Matriz_Riesgos_Corrupcion_2023_v2.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1_Formulacion_Actualizaciones/Documentos_trabajo/Riesgos_v1/Mapa_Riesgos_Corrupcion_2021_resaltado.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saesas-my.sharepoint.com/1%20-%20Oficina%20Asesora%20de%20Planeaci&#242;n/2.%20Riesgos/2022/01_Formulacion_Actualizaciones/Versiones_Oficiales/Matriz_Riesgos_Operacionales_2022_v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3_"/>
    </sheetNames>
    <sheetDataSet>
      <sheetData sheetId="0"/>
      <sheetData sheetId="1" refreshError="1"/>
      <sheetData sheetId="2"/>
      <sheetData sheetId="3">
        <row r="20">
          <cell r="D20" t="str">
            <v xml:space="preserve">   El evento puede ocurrir solo en circunstancias excepcionales (poco comunes o anormales)</v>
          </cell>
          <cell r="E20" t="str">
            <v xml:space="preserve">   El evento puede ocurrir en algún momento</v>
          </cell>
          <cell r="F20" t="str">
            <v xml:space="preserve">   El evento podrá ocurrir en algún momento</v>
          </cell>
          <cell r="G20" t="str">
            <v xml:space="preserve">   Es viable que el evento ocurra en la mayoría de las circunstancias</v>
          </cell>
          <cell r="H20" t="str">
            <v xml:space="preserve">   Se espera que el evento ocurra en la mayoría de las circunstancias</v>
          </cell>
          <cell r="J20" t="str">
            <v xml:space="preserve">   No se ha presentado en los últimos 5 años</v>
          </cell>
          <cell r="K20" t="str">
            <v xml:space="preserve">   Al menos 1 vez en los últimos 5 años</v>
          </cell>
          <cell r="L20" t="str">
            <v xml:space="preserve">   Al menos 1 vez en los últimos 2 años</v>
          </cell>
          <cell r="M20" t="str">
            <v xml:space="preserve">   Al menos 1 vez en el último año</v>
          </cell>
          <cell r="N20" t="str">
            <v xml:space="preserve">   Más de 1 vez al año</v>
          </cell>
        </row>
      </sheetData>
      <sheetData sheetId="4">
        <row r="10">
          <cell r="F10" t="str">
            <v>De una (1) a cinco (5) respuestas afirmativas. Genera medianas consecuencias sobre la entidad</v>
          </cell>
          <cell r="G10" t="str">
            <v>De seis (6) a once (11) respuestas afirmativas. Genera altas consecuencias sobre la entidad</v>
          </cell>
          <cell r="H10" t="str">
            <v>De doce (12) a diecinueve (19) respuestas afirmativas. Genera consecuencias desastrosas para la entidad</v>
          </cell>
        </row>
      </sheetData>
      <sheetData sheetId="5">
        <row r="56">
          <cell r="B56" t="str">
            <v>Concatenado</v>
          </cell>
          <cell r="C56" t="str">
            <v>Numero</v>
          </cell>
          <cell r="D56" t="str">
            <v>Rango de Calificación del Diseño</v>
          </cell>
          <cell r="E56" t="str">
            <v>El control se ejecuta de manera consistente por los responsables. (EJECUCIÓN)</v>
          </cell>
          <cell r="F56" t="str">
            <v>Control Definitivo</v>
          </cell>
          <cell r="G56" t="str">
            <v>Puntaje de Solidez del Control</v>
          </cell>
        </row>
        <row r="57">
          <cell r="B57" t="str">
            <v>FuerteFuerte</v>
          </cell>
          <cell r="C57">
            <v>1</v>
          </cell>
          <cell r="D57" t="str">
            <v>Fuerte</v>
          </cell>
          <cell r="E57" t="str">
            <v>Fuerte</v>
          </cell>
          <cell r="F57" t="str">
            <v>Fuerte</v>
          </cell>
          <cell r="G57">
            <v>100</v>
          </cell>
        </row>
        <row r="58">
          <cell r="B58" t="str">
            <v>FuerteModerado</v>
          </cell>
          <cell r="C58">
            <v>2</v>
          </cell>
          <cell r="D58" t="str">
            <v>Fuerte</v>
          </cell>
          <cell r="E58" t="str">
            <v>Moderado</v>
          </cell>
          <cell r="F58" t="str">
            <v>Moderado</v>
          </cell>
          <cell r="G58">
            <v>50</v>
          </cell>
        </row>
        <row r="59">
          <cell r="B59" t="str">
            <v>FuerteDébil</v>
          </cell>
          <cell r="C59">
            <v>3</v>
          </cell>
          <cell r="D59" t="str">
            <v>Fuerte</v>
          </cell>
          <cell r="E59" t="str">
            <v>Débil</v>
          </cell>
          <cell r="F59" t="str">
            <v>Débil</v>
          </cell>
          <cell r="G59">
            <v>0</v>
          </cell>
        </row>
        <row r="60">
          <cell r="B60" t="str">
            <v>Moderadofuerte</v>
          </cell>
          <cell r="C60">
            <v>4</v>
          </cell>
          <cell r="D60" t="str">
            <v>Moderado</v>
          </cell>
          <cell r="E60" t="str">
            <v>fuerte</v>
          </cell>
          <cell r="F60" t="str">
            <v>Moderado</v>
          </cell>
          <cell r="G60">
            <v>50</v>
          </cell>
        </row>
        <row r="61">
          <cell r="B61" t="str">
            <v>ModeradoModerado</v>
          </cell>
          <cell r="C61">
            <v>5</v>
          </cell>
          <cell r="D61" t="str">
            <v>Moderado</v>
          </cell>
          <cell r="E61" t="str">
            <v>Moderado</v>
          </cell>
          <cell r="F61" t="str">
            <v>Moderado</v>
          </cell>
          <cell r="G61">
            <v>50</v>
          </cell>
        </row>
        <row r="62">
          <cell r="B62" t="str">
            <v>ModeradoDébil</v>
          </cell>
          <cell r="C62">
            <v>6</v>
          </cell>
          <cell r="D62" t="str">
            <v>Moderado</v>
          </cell>
          <cell r="E62" t="str">
            <v>Débil</v>
          </cell>
          <cell r="F62" t="str">
            <v>Débil</v>
          </cell>
          <cell r="G62">
            <v>0</v>
          </cell>
        </row>
        <row r="63">
          <cell r="B63" t="str">
            <v>DébilFuerte</v>
          </cell>
          <cell r="C63">
            <v>7</v>
          </cell>
          <cell r="D63" t="str">
            <v>Débil</v>
          </cell>
          <cell r="E63" t="str">
            <v>Fuerte</v>
          </cell>
          <cell r="F63" t="str">
            <v>Débil</v>
          </cell>
          <cell r="G63">
            <v>0</v>
          </cell>
        </row>
        <row r="64">
          <cell r="B64" t="str">
            <v>DébilModerado</v>
          </cell>
          <cell r="C64">
            <v>8</v>
          </cell>
          <cell r="D64" t="str">
            <v>Débil</v>
          </cell>
          <cell r="E64" t="str">
            <v>Moderado</v>
          </cell>
          <cell r="F64" t="str">
            <v>Débil</v>
          </cell>
          <cell r="G64">
            <v>0</v>
          </cell>
        </row>
        <row r="65">
          <cell r="B65" t="str">
            <v>DébilDébil</v>
          </cell>
          <cell r="C65">
            <v>9</v>
          </cell>
          <cell r="D65" t="str">
            <v>Débil</v>
          </cell>
          <cell r="E65" t="str">
            <v>Débil</v>
          </cell>
          <cell r="F65" t="str">
            <v>Débil</v>
          </cell>
          <cell r="G65">
            <v>0</v>
          </cell>
        </row>
        <row r="77">
          <cell r="B77" t="str">
            <v>Concatenar</v>
          </cell>
          <cell r="C77" t="str">
            <v>Solidez del conjunto de los controles.</v>
          </cell>
          <cell r="D77" t="str">
            <v>Controles ayudan a disminuir la probabilidad</v>
          </cell>
          <cell r="E77" t="str">
            <v># Columnas en la matriz de riesgo que se desplaza en el eje de la probabilidad</v>
          </cell>
        </row>
        <row r="78">
          <cell r="B78" t="str">
            <v>FuerteDirectamente</v>
          </cell>
          <cell r="C78" t="str">
            <v>Fuerte</v>
          </cell>
          <cell r="D78" t="str">
            <v>Directamente</v>
          </cell>
          <cell r="E78">
            <v>2</v>
          </cell>
        </row>
        <row r="79">
          <cell r="B79" t="str">
            <v>FuerteNo disminuye</v>
          </cell>
          <cell r="C79" t="str">
            <v>Fuerte</v>
          </cell>
          <cell r="D79" t="str">
            <v>No disminuye</v>
          </cell>
          <cell r="E79">
            <v>0</v>
          </cell>
        </row>
        <row r="80">
          <cell r="B80" t="str">
            <v>ModeradoDirectamente</v>
          </cell>
          <cell r="C80" t="str">
            <v>Moderado</v>
          </cell>
          <cell r="D80" t="str">
            <v>Directamente</v>
          </cell>
          <cell r="E80">
            <v>1</v>
          </cell>
        </row>
        <row r="81">
          <cell r="B81" t="str">
            <v>ModeradoNo disminuye</v>
          </cell>
          <cell r="C81" t="str">
            <v>Moderado</v>
          </cell>
          <cell r="D81" t="str">
            <v>No disminuye</v>
          </cell>
          <cell r="E81">
            <v>0</v>
          </cell>
        </row>
        <row r="82">
          <cell r="B82" t="str">
            <v>DébilDirectamente</v>
          </cell>
          <cell r="C82" t="str">
            <v>Débil</v>
          </cell>
          <cell r="D82" t="str">
            <v>Directamente</v>
          </cell>
          <cell r="E82">
            <v>0</v>
          </cell>
        </row>
        <row r="83">
          <cell r="B83" t="str">
            <v>DébilNo disminuye</v>
          </cell>
          <cell r="C83" t="str">
            <v>Débil</v>
          </cell>
          <cell r="D83" t="str">
            <v>No disminuye</v>
          </cell>
          <cell r="E83">
            <v>0</v>
          </cell>
        </row>
      </sheetData>
      <sheetData sheetId="6">
        <row r="8">
          <cell r="B8" t="str">
            <v>RIESGO DE CORRUPCIÓN</v>
          </cell>
          <cell r="D8" t="str">
            <v>CRITERIOS DE CALIFICACIÓN</v>
          </cell>
        </row>
        <row r="9">
          <cell r="A9" t="str">
            <v>No</v>
          </cell>
          <cell r="B9" t="str">
            <v>No.</v>
          </cell>
          <cell r="C9" t="str">
            <v>Riesgo</v>
          </cell>
          <cell r="D9" t="str">
            <v>1. ¿Afecta al grupo de funcionarios del proceso?</v>
          </cell>
          <cell r="E9" t="str">
            <v>2. ¿Afecta el cumplimiento de metas y objetivos de la dependencia?</v>
          </cell>
          <cell r="F9" t="str">
            <v>3. ¿Afecta el cumplimiento de misión de la Entidad?</v>
          </cell>
          <cell r="G9" t="str">
            <v>4. ¿Afecta el cumplimiento de la misión del sector al que pertenece la Entidad?</v>
          </cell>
          <cell r="H9" t="str">
            <v>5. ¿Genera pérdida de confianza de la Entidad, afectando su reputación?</v>
          </cell>
          <cell r="I9" t="str">
            <v>6. ¿Genera pérdida de recursos económicos?</v>
          </cell>
          <cell r="J9" t="str">
            <v>7. ¿Afecta la generación de los productos o la prestación de servicios?</v>
          </cell>
          <cell r="K9" t="str">
            <v>8. ¿Da lugar al detrimento de calidad de vida de la comunidad por la pérdida del bien o servicios o los recursos públicos?</v>
          </cell>
          <cell r="L9" t="str">
            <v>9. ¿Genera pérdida de información de la Entidad?</v>
          </cell>
          <cell r="M9" t="str">
            <v>10. ¿Genera intervención de los órganos de control, de la Fiscalía, u otro ente?</v>
          </cell>
          <cell r="N9" t="str">
            <v>11. ¿Da lugar a procesos sancionatorios?</v>
          </cell>
          <cell r="O9" t="str">
            <v>12. ¿Da lugar a procesos disciplinarios?</v>
          </cell>
          <cell r="P9" t="str">
            <v>13. ¿Da lugar a procesos fiscales?</v>
          </cell>
          <cell r="Q9" t="str">
            <v>14. ¿Da lugar a procesos penales?</v>
          </cell>
          <cell r="R9" t="str">
            <v>15. ¿Genera pérdida de credibilidad del sector?</v>
          </cell>
          <cell r="S9" t="str">
            <v>16. ¿Ocasiona lesiones físicas o pérdida de vidas humanas?</v>
          </cell>
          <cell r="T9" t="str">
            <v>17. ¿Afecta la imagen regional?</v>
          </cell>
          <cell r="U9" t="str">
            <v>18. ¿Afecta la imagen nacional?</v>
          </cell>
          <cell r="V9" t="str">
            <v>19. ¿Genera daño ambiental?</v>
          </cell>
          <cell r="W9" t="str">
            <v>Total</v>
          </cell>
        </row>
        <row r="10">
          <cell r="A10" t="str">
            <v>Corrupción1</v>
          </cell>
          <cell r="B10">
            <v>1</v>
          </cell>
          <cell r="C10" t="str">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ell>
          <cell r="D10" t="str">
            <v>SI</v>
          </cell>
          <cell r="E10" t="str">
            <v>SI</v>
          </cell>
          <cell r="F10" t="str">
            <v>SI</v>
          </cell>
          <cell r="G10" t="str">
            <v>NO</v>
          </cell>
          <cell r="H10" t="str">
            <v>SI</v>
          </cell>
          <cell r="I10" t="str">
            <v>SI</v>
          </cell>
          <cell r="J10" t="str">
            <v>SI</v>
          </cell>
          <cell r="K10" t="str">
            <v>NO</v>
          </cell>
          <cell r="L10" t="str">
            <v>NO</v>
          </cell>
          <cell r="M10" t="str">
            <v>SI</v>
          </cell>
          <cell r="N10" t="str">
            <v>SI</v>
          </cell>
          <cell r="O10" t="str">
            <v>SI</v>
          </cell>
          <cell r="P10" t="str">
            <v>SI</v>
          </cell>
          <cell r="Q10" t="str">
            <v>SI</v>
          </cell>
          <cell r="R10" t="str">
            <v>SI</v>
          </cell>
          <cell r="S10" t="str">
            <v>NO</v>
          </cell>
          <cell r="T10" t="str">
            <v>SI</v>
          </cell>
          <cell r="U10" t="str">
            <v>SI</v>
          </cell>
          <cell r="V10" t="str">
            <v>NO</v>
          </cell>
          <cell r="W10">
            <v>14</v>
          </cell>
        </row>
        <row r="11">
          <cell r="A11" t="str">
            <v>Corrupción2</v>
          </cell>
          <cell r="B11">
            <v>6</v>
          </cell>
          <cell r="C11" t="str">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ell>
          <cell r="D11" t="str">
            <v>SI</v>
          </cell>
          <cell r="E11" t="str">
            <v>SI</v>
          </cell>
          <cell r="F11" t="str">
            <v>SI</v>
          </cell>
          <cell r="G11" t="str">
            <v>NO</v>
          </cell>
          <cell r="H11" t="str">
            <v>SI</v>
          </cell>
          <cell r="I11" t="str">
            <v>SI</v>
          </cell>
          <cell r="J11" t="str">
            <v>SI</v>
          </cell>
          <cell r="K11" t="str">
            <v>NO</v>
          </cell>
          <cell r="L11" t="str">
            <v>SI</v>
          </cell>
          <cell r="M11" t="str">
            <v>SI</v>
          </cell>
          <cell r="N11" t="str">
            <v>SI</v>
          </cell>
          <cell r="O11" t="str">
            <v>SI</v>
          </cell>
          <cell r="P11" t="str">
            <v>SI</v>
          </cell>
          <cell r="Q11" t="str">
            <v>SI</v>
          </cell>
          <cell r="R11" t="str">
            <v>SI</v>
          </cell>
          <cell r="S11" t="str">
            <v>NO</v>
          </cell>
          <cell r="T11" t="str">
            <v>SI</v>
          </cell>
          <cell r="U11" t="str">
            <v>SI</v>
          </cell>
          <cell r="V11" t="str">
            <v>NO</v>
          </cell>
          <cell r="W11">
            <v>15</v>
          </cell>
        </row>
        <row r="12">
          <cell r="A12" t="str">
            <v>Corrupción3</v>
          </cell>
          <cell r="B12">
            <v>10</v>
          </cell>
          <cell r="C12" t="str">
            <v xml:space="preserve">Posibilidad de recibir o solicitar cualquier dádiva o beneficio a nombre propio o de terceros, con el fin de abstenerse de  informar o de poner en conocimiento presuntas conductas delictivas o antiéticas a investigar por las autoridades respectivas  </v>
          </cell>
          <cell r="D12" t="str">
            <v>SI</v>
          </cell>
          <cell r="E12" t="str">
            <v>SI</v>
          </cell>
          <cell r="F12" t="str">
            <v>SI</v>
          </cell>
          <cell r="G12" t="str">
            <v>NO</v>
          </cell>
          <cell r="H12" t="str">
            <v>SI</v>
          </cell>
          <cell r="I12" t="str">
            <v>SI</v>
          </cell>
          <cell r="J12" t="str">
            <v>SI</v>
          </cell>
          <cell r="K12" t="str">
            <v>NO</v>
          </cell>
          <cell r="L12" t="str">
            <v>SI</v>
          </cell>
          <cell r="M12" t="str">
            <v>SI</v>
          </cell>
          <cell r="N12" t="str">
            <v>SI</v>
          </cell>
          <cell r="O12" t="str">
            <v>SI</v>
          </cell>
          <cell r="P12" t="str">
            <v>SI</v>
          </cell>
          <cell r="Q12" t="str">
            <v>SI</v>
          </cell>
          <cell r="R12" t="str">
            <v>SI</v>
          </cell>
          <cell r="S12" t="str">
            <v>NO</v>
          </cell>
          <cell r="T12" t="str">
            <v>SI</v>
          </cell>
          <cell r="U12" t="str">
            <v>SI</v>
          </cell>
          <cell r="V12" t="str">
            <v>NO</v>
          </cell>
          <cell r="W12">
            <v>15</v>
          </cell>
        </row>
        <row r="13">
          <cell r="A13" t="str">
            <v>Corrupción4</v>
          </cell>
          <cell r="B13">
            <v>11</v>
          </cell>
          <cell r="C13" t="str">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ell>
          <cell r="D13" t="str">
            <v>SI</v>
          </cell>
          <cell r="E13" t="str">
            <v>SI</v>
          </cell>
          <cell r="F13" t="str">
            <v>SI</v>
          </cell>
          <cell r="G13" t="str">
            <v>NO</v>
          </cell>
          <cell r="H13" t="str">
            <v>SI</v>
          </cell>
          <cell r="I13" t="str">
            <v>SI</v>
          </cell>
          <cell r="J13" t="str">
            <v>SI</v>
          </cell>
          <cell r="K13" t="str">
            <v>NO</v>
          </cell>
          <cell r="L13" t="str">
            <v>SI</v>
          </cell>
          <cell r="M13" t="str">
            <v>SI</v>
          </cell>
          <cell r="N13" t="str">
            <v>SI</v>
          </cell>
          <cell r="O13" t="str">
            <v>SI</v>
          </cell>
          <cell r="P13" t="str">
            <v>SI</v>
          </cell>
          <cell r="Q13" t="str">
            <v>SI</v>
          </cell>
          <cell r="R13" t="str">
            <v>SI</v>
          </cell>
          <cell r="S13" t="str">
            <v>NO</v>
          </cell>
          <cell r="T13" t="str">
            <v>SI</v>
          </cell>
          <cell r="U13" t="str">
            <v>SI</v>
          </cell>
          <cell r="V13" t="str">
            <v>NO</v>
          </cell>
          <cell r="W13">
            <v>15</v>
          </cell>
        </row>
        <row r="14">
          <cell r="A14" t="str">
            <v>Corrupción5</v>
          </cell>
          <cell r="B14">
            <v>13</v>
          </cell>
          <cell r="C14" t="str">
            <v>Posibilidad de recibir o solicitar cualquier dádiva o beneficio a nombre propio o de terceros, con el fin de favorecer a terceros para que de manera ilegal  se  apropien de activos del estado.</v>
          </cell>
          <cell r="D14" t="str">
            <v>SI</v>
          </cell>
          <cell r="E14" t="str">
            <v>SI</v>
          </cell>
          <cell r="F14" t="str">
            <v>SI</v>
          </cell>
          <cell r="G14" t="str">
            <v>NO</v>
          </cell>
          <cell r="H14" t="str">
            <v>SI</v>
          </cell>
          <cell r="I14" t="str">
            <v>SI</v>
          </cell>
          <cell r="J14" t="str">
            <v>SI</v>
          </cell>
          <cell r="K14" t="str">
            <v>NO</v>
          </cell>
          <cell r="L14" t="str">
            <v>SI</v>
          </cell>
          <cell r="M14" t="str">
            <v>SI</v>
          </cell>
          <cell r="N14" t="str">
            <v>SI</v>
          </cell>
          <cell r="O14" t="str">
            <v>SI</v>
          </cell>
          <cell r="P14" t="str">
            <v>SI</v>
          </cell>
          <cell r="Q14" t="str">
            <v>SI</v>
          </cell>
          <cell r="R14" t="str">
            <v>SI</v>
          </cell>
          <cell r="S14" t="str">
            <v>NO</v>
          </cell>
          <cell r="T14" t="str">
            <v>SI</v>
          </cell>
          <cell r="U14" t="str">
            <v>SI</v>
          </cell>
          <cell r="V14" t="str">
            <v>NO</v>
          </cell>
          <cell r="W14">
            <v>15</v>
          </cell>
        </row>
        <row r="15">
          <cell r="A15" t="str">
            <v>Corrupción6</v>
          </cell>
          <cell r="B15">
            <v>128</v>
          </cell>
          <cell r="C15" t="str">
            <v>Posibilidad de recibir o solicitar cualquier dádiva o beneficio a nombre propio o de terceros, con el fin de manipular o direccionar  información procesada o generada en el marco de la actividad de la auditoría interna.</v>
          </cell>
          <cell r="D15" t="str">
            <v>SI</v>
          </cell>
          <cell r="E15" t="str">
            <v>SI</v>
          </cell>
          <cell r="F15" t="str">
            <v>SI</v>
          </cell>
          <cell r="G15" t="str">
            <v>NO</v>
          </cell>
          <cell r="H15" t="str">
            <v>SI</v>
          </cell>
          <cell r="I15" t="str">
            <v>SI</v>
          </cell>
          <cell r="J15" t="str">
            <v>SI</v>
          </cell>
          <cell r="K15" t="str">
            <v>NO</v>
          </cell>
          <cell r="L15" t="str">
            <v>SI</v>
          </cell>
          <cell r="M15" t="str">
            <v>SI</v>
          </cell>
          <cell r="N15" t="str">
            <v>SI</v>
          </cell>
          <cell r="O15" t="str">
            <v>SI</v>
          </cell>
          <cell r="P15" t="str">
            <v>SI</v>
          </cell>
          <cell r="Q15" t="str">
            <v>SI</v>
          </cell>
          <cell r="R15" t="str">
            <v>SI</v>
          </cell>
          <cell r="S15" t="str">
            <v>NO</v>
          </cell>
          <cell r="T15" t="str">
            <v>SI</v>
          </cell>
          <cell r="U15" t="str">
            <v>SI</v>
          </cell>
          <cell r="V15" t="str">
            <v>NO</v>
          </cell>
          <cell r="W15">
            <v>15</v>
          </cell>
        </row>
        <row r="16">
          <cell r="A16" t="str">
            <v>Corrupción7</v>
          </cell>
          <cell r="B16">
            <v>177</v>
          </cell>
          <cell r="C16" t="str">
            <v>Posibilidad de recibir o solicitar cualquier dádiva o beneficio a nombre propio o de terceros, con el fin de alterar o manipular ilegalmente la información de los activos recibidos que puedan afectar su potencial de productividad</v>
          </cell>
          <cell r="D16" t="str">
            <v>SI</v>
          </cell>
          <cell r="E16" t="str">
            <v>SI</v>
          </cell>
          <cell r="F16" t="str">
            <v>SI</v>
          </cell>
          <cell r="G16" t="str">
            <v>NO</v>
          </cell>
          <cell r="H16" t="str">
            <v>SI</v>
          </cell>
          <cell r="I16" t="str">
            <v>SI</v>
          </cell>
          <cell r="J16" t="str">
            <v>SI</v>
          </cell>
          <cell r="K16" t="str">
            <v>NO</v>
          </cell>
          <cell r="L16" t="str">
            <v>SI</v>
          </cell>
          <cell r="M16" t="str">
            <v>SI</v>
          </cell>
          <cell r="N16" t="str">
            <v>SI</v>
          </cell>
          <cell r="O16" t="str">
            <v>SI</v>
          </cell>
          <cell r="P16" t="str">
            <v>SI</v>
          </cell>
          <cell r="Q16" t="str">
            <v>SI</v>
          </cell>
          <cell r="R16" t="str">
            <v>SI</v>
          </cell>
          <cell r="S16" t="str">
            <v>NO</v>
          </cell>
          <cell r="T16" t="str">
            <v>SI</v>
          </cell>
          <cell r="U16" t="str">
            <v>SI</v>
          </cell>
          <cell r="V16" t="str">
            <v>NO</v>
          </cell>
          <cell r="W16">
            <v>15</v>
          </cell>
        </row>
        <row r="17">
          <cell r="A17" t="str">
            <v>Corrupción8</v>
          </cell>
          <cell r="B17">
            <v>178</v>
          </cell>
          <cell r="C17" t="str">
            <v>Posibilidad de recibir o solicitar cualquier dádiva o beneficio a nombre propio o de terceros, con el fin de favorecer a terceros en el proceso de registro de depositarios provisionales y liquidadores para la administración de los activos a cargo de SAE.</v>
          </cell>
          <cell r="D17" t="str">
            <v>SI</v>
          </cell>
          <cell r="E17" t="str">
            <v>SI</v>
          </cell>
          <cell r="F17" t="str">
            <v>SI</v>
          </cell>
          <cell r="G17" t="str">
            <v>NO</v>
          </cell>
          <cell r="H17" t="str">
            <v>SI</v>
          </cell>
          <cell r="I17" t="str">
            <v>SI</v>
          </cell>
          <cell r="J17" t="str">
            <v>SI</v>
          </cell>
          <cell r="K17" t="str">
            <v>NO</v>
          </cell>
          <cell r="L17" t="str">
            <v>SI</v>
          </cell>
          <cell r="M17" t="str">
            <v>SI</v>
          </cell>
          <cell r="N17" t="str">
            <v>SI</v>
          </cell>
          <cell r="O17" t="str">
            <v>SI</v>
          </cell>
          <cell r="P17" t="str">
            <v>SI</v>
          </cell>
          <cell r="Q17" t="str">
            <v>SI</v>
          </cell>
          <cell r="R17" t="str">
            <v>SI</v>
          </cell>
          <cell r="S17" t="str">
            <v>NO</v>
          </cell>
          <cell r="T17" t="str">
            <v>SI</v>
          </cell>
          <cell r="U17" t="str">
            <v>SI</v>
          </cell>
          <cell r="V17" t="str">
            <v>NO</v>
          </cell>
          <cell r="W17">
            <v>15</v>
          </cell>
        </row>
        <row r="18">
          <cell r="A18" t="str">
            <v>Corrupción9</v>
          </cell>
          <cell r="B18">
            <v>179</v>
          </cell>
          <cell r="C18" t="str">
            <v>Posibilidad de recibir o solicitar cualquier dádiva o beneficio a nombre propio o de terceros, con el fin de favorecer a terceros en el registro de revisores fiscales para la administración de sociedades activas y en liquidación a cargo de SAE</v>
          </cell>
          <cell r="D18" t="str">
            <v>SI</v>
          </cell>
          <cell r="E18" t="str">
            <v>SI</v>
          </cell>
          <cell r="F18" t="str">
            <v>SI</v>
          </cell>
          <cell r="G18" t="str">
            <v>NO</v>
          </cell>
          <cell r="H18" t="str">
            <v>SI</v>
          </cell>
          <cell r="I18" t="str">
            <v>SI</v>
          </cell>
          <cell r="J18" t="str">
            <v>SI</v>
          </cell>
          <cell r="K18" t="str">
            <v>NO</v>
          </cell>
          <cell r="L18" t="str">
            <v>SI</v>
          </cell>
          <cell r="M18" t="str">
            <v>SI</v>
          </cell>
          <cell r="N18" t="str">
            <v>SI</v>
          </cell>
          <cell r="O18" t="str">
            <v>SI</v>
          </cell>
          <cell r="P18" t="str">
            <v>SI</v>
          </cell>
          <cell r="Q18" t="str">
            <v>SI</v>
          </cell>
          <cell r="R18" t="str">
            <v>SI</v>
          </cell>
          <cell r="S18" t="str">
            <v>NO</v>
          </cell>
          <cell r="T18" t="str">
            <v>SI</v>
          </cell>
          <cell r="U18" t="str">
            <v>SI</v>
          </cell>
          <cell r="V18" t="str">
            <v>NO</v>
          </cell>
          <cell r="W18">
            <v>15</v>
          </cell>
        </row>
        <row r="19">
          <cell r="A19" t="str">
            <v>Corrupción10</v>
          </cell>
          <cell r="B19">
            <v>180</v>
          </cell>
          <cell r="C19" t="str">
            <v xml:space="preserve">Posibilidad de recibir o solicitar cualquier dádiva o beneficio a nombre propio o de terceros, con el fin de alterar de manera indebida e ilícita diagnósticos de activos para direccionar los mecanismos de disposición temporal o definitiva de los bienes </v>
          </cell>
          <cell r="D19" t="str">
            <v>SI</v>
          </cell>
          <cell r="E19" t="str">
            <v>SI</v>
          </cell>
          <cell r="F19" t="str">
            <v>SI</v>
          </cell>
          <cell r="G19" t="str">
            <v>NO</v>
          </cell>
          <cell r="H19" t="str">
            <v>SI</v>
          </cell>
          <cell r="I19" t="str">
            <v>SI</v>
          </cell>
          <cell r="J19" t="str">
            <v>SI</v>
          </cell>
          <cell r="K19" t="str">
            <v>NO</v>
          </cell>
          <cell r="L19" t="str">
            <v>SI</v>
          </cell>
          <cell r="M19" t="str">
            <v>SI</v>
          </cell>
          <cell r="N19" t="str">
            <v>SI</v>
          </cell>
          <cell r="O19" t="str">
            <v>SI</v>
          </cell>
          <cell r="P19" t="str">
            <v>SI</v>
          </cell>
          <cell r="Q19" t="str">
            <v>SI</v>
          </cell>
          <cell r="R19" t="str">
            <v>SI</v>
          </cell>
          <cell r="S19" t="str">
            <v>NO</v>
          </cell>
          <cell r="T19" t="str">
            <v>SI</v>
          </cell>
          <cell r="U19" t="str">
            <v>SI</v>
          </cell>
          <cell r="V19" t="str">
            <v>NO</v>
          </cell>
          <cell r="W19">
            <v>15</v>
          </cell>
        </row>
        <row r="20">
          <cell r="A20" t="str">
            <v>Corrupción11</v>
          </cell>
          <cell r="B20">
            <v>181</v>
          </cell>
          <cell r="C20" t="str">
            <v>Posibilidad de recibir o solicitar cualquier dádiva o beneficio a nombre propio o de terceros, con el fin de favorecer el registro e inscripción de bancas de inversión sin el cumplimiento de los requisitos exigibles.</v>
          </cell>
          <cell r="D20" t="str">
            <v>SI</v>
          </cell>
          <cell r="E20" t="str">
            <v>SI</v>
          </cell>
          <cell r="F20" t="str">
            <v>SI</v>
          </cell>
          <cell r="G20" t="str">
            <v>NO</v>
          </cell>
          <cell r="H20" t="str">
            <v>SI</v>
          </cell>
          <cell r="I20" t="str">
            <v>SI</v>
          </cell>
          <cell r="J20" t="str">
            <v>SI</v>
          </cell>
          <cell r="K20" t="str">
            <v>NO</v>
          </cell>
          <cell r="L20" t="str">
            <v>SI</v>
          </cell>
          <cell r="M20" t="str">
            <v>SI</v>
          </cell>
          <cell r="N20" t="str">
            <v>SI</v>
          </cell>
          <cell r="O20" t="str">
            <v>SI</v>
          </cell>
          <cell r="P20" t="str">
            <v>SI</v>
          </cell>
          <cell r="Q20" t="str">
            <v>SI</v>
          </cell>
          <cell r="R20" t="str">
            <v>SI</v>
          </cell>
          <cell r="S20" t="str">
            <v>NO</v>
          </cell>
          <cell r="T20" t="str">
            <v>SI</v>
          </cell>
          <cell r="U20" t="str">
            <v>SI</v>
          </cell>
          <cell r="V20" t="str">
            <v>NO</v>
          </cell>
          <cell r="W20">
            <v>15</v>
          </cell>
        </row>
        <row r="21">
          <cell r="A21" t="str">
            <v>Corrupción12</v>
          </cell>
          <cell r="B21">
            <v>182</v>
          </cell>
          <cell r="C21" t="str">
            <v>Posibilidad de recibir o solicitar cualquier dádiva o beneficio a nombre propio o de terceros, con el fin de alterar o modificar irregular o ilícitamente la valoración o avalúos de los bienes administrados por SAE.</v>
          </cell>
          <cell r="D21" t="str">
            <v>SI</v>
          </cell>
          <cell r="E21" t="str">
            <v>SI</v>
          </cell>
          <cell r="F21" t="str">
            <v>SI</v>
          </cell>
          <cell r="G21" t="str">
            <v>SI</v>
          </cell>
          <cell r="H21" t="str">
            <v>SI</v>
          </cell>
          <cell r="I21" t="str">
            <v>SI</v>
          </cell>
          <cell r="J21" t="str">
            <v>SI</v>
          </cell>
          <cell r="K21" t="str">
            <v>NO</v>
          </cell>
          <cell r="L21" t="str">
            <v>SI</v>
          </cell>
          <cell r="M21" t="str">
            <v>SI</v>
          </cell>
          <cell r="N21" t="str">
            <v>SI</v>
          </cell>
          <cell r="O21" t="str">
            <v>SI</v>
          </cell>
          <cell r="P21" t="str">
            <v>SI</v>
          </cell>
          <cell r="Q21" t="str">
            <v>SI</v>
          </cell>
          <cell r="R21" t="str">
            <v>SI</v>
          </cell>
          <cell r="S21" t="str">
            <v>NO</v>
          </cell>
          <cell r="T21" t="str">
            <v>SI</v>
          </cell>
          <cell r="U21" t="str">
            <v>SI</v>
          </cell>
          <cell r="V21" t="str">
            <v>NO</v>
          </cell>
          <cell r="W21">
            <v>16</v>
          </cell>
        </row>
        <row r="22">
          <cell r="A22" t="str">
            <v>Corrupción13</v>
          </cell>
          <cell r="B22">
            <v>183</v>
          </cell>
          <cell r="C22" t="str">
            <v>Posibilidad de recibir o solicitar cualquier dádiva o beneficio a nombre propio o de terceros, con el fin de alterar la valoración de los estimados de renta de los bienes inmuebles administrados por SAE.</v>
          </cell>
          <cell r="D22" t="str">
            <v>SI</v>
          </cell>
          <cell r="E22" t="str">
            <v>SI</v>
          </cell>
          <cell r="F22" t="str">
            <v>SI</v>
          </cell>
          <cell r="G22" t="str">
            <v>SI</v>
          </cell>
          <cell r="H22" t="str">
            <v>NO</v>
          </cell>
          <cell r="I22" t="str">
            <v>SI</v>
          </cell>
          <cell r="J22" t="str">
            <v>SI</v>
          </cell>
          <cell r="K22" t="str">
            <v>NO</v>
          </cell>
          <cell r="L22" t="str">
            <v>SI</v>
          </cell>
          <cell r="M22" t="str">
            <v>SI</v>
          </cell>
          <cell r="N22" t="str">
            <v>SI</v>
          </cell>
          <cell r="O22" t="str">
            <v>SI</v>
          </cell>
          <cell r="P22" t="str">
            <v>SI</v>
          </cell>
          <cell r="Q22" t="str">
            <v>SI</v>
          </cell>
          <cell r="R22" t="str">
            <v>SI</v>
          </cell>
          <cell r="S22" t="str">
            <v>NO</v>
          </cell>
          <cell r="T22" t="str">
            <v>SI</v>
          </cell>
          <cell r="U22" t="str">
            <v>SI</v>
          </cell>
          <cell r="V22" t="str">
            <v>NO</v>
          </cell>
          <cell r="W22">
            <v>15</v>
          </cell>
        </row>
        <row r="23">
          <cell r="A23" t="str">
            <v>Corrupción14</v>
          </cell>
          <cell r="B23">
            <v>184</v>
          </cell>
          <cell r="C23" t="str">
            <v>Posibilidad de recibir o solicitar cualquier dádiva o beneficio a nombre propio o de terceros, con el fin de enajenar de manera temprana un bien sin el cumplimiento de los requisitos exigibles.</v>
          </cell>
          <cell r="D23" t="str">
            <v>SI</v>
          </cell>
          <cell r="E23" t="str">
            <v>SI</v>
          </cell>
          <cell r="F23" t="str">
            <v>SI</v>
          </cell>
          <cell r="G23" t="str">
            <v>SI</v>
          </cell>
          <cell r="H23" t="str">
            <v>SI</v>
          </cell>
          <cell r="I23" t="str">
            <v>SI</v>
          </cell>
          <cell r="J23" t="str">
            <v>SI</v>
          </cell>
          <cell r="K23" t="str">
            <v>NO</v>
          </cell>
          <cell r="L23" t="str">
            <v>SI</v>
          </cell>
          <cell r="M23" t="str">
            <v>SI</v>
          </cell>
          <cell r="N23" t="str">
            <v>SI</v>
          </cell>
          <cell r="O23" t="str">
            <v>SI</v>
          </cell>
          <cell r="P23" t="str">
            <v>SI</v>
          </cell>
          <cell r="Q23" t="str">
            <v>SI</v>
          </cell>
          <cell r="R23" t="str">
            <v>SI</v>
          </cell>
          <cell r="S23" t="str">
            <v>NO</v>
          </cell>
          <cell r="T23" t="str">
            <v>SI</v>
          </cell>
          <cell r="U23" t="str">
            <v>SI</v>
          </cell>
          <cell r="V23" t="str">
            <v>NO</v>
          </cell>
          <cell r="W23">
            <v>16</v>
          </cell>
        </row>
        <row r="24">
          <cell r="A24" t="str">
            <v>Corrupción15</v>
          </cell>
          <cell r="B24">
            <v>185</v>
          </cell>
          <cell r="C24" t="str">
            <v>Posibilidad de recibir o solicitar cualquier dádiva o beneficio a nombre propio o de terceros, con el fin de asignar un bien para su disposición o administración temporal sin el cumplimiento de los requisitos de ley y la normativa definida.</v>
          </cell>
          <cell r="D24" t="str">
            <v>SI</v>
          </cell>
          <cell r="E24" t="str">
            <v>SI</v>
          </cell>
          <cell r="F24" t="str">
            <v>SI</v>
          </cell>
          <cell r="G24" t="str">
            <v>SI</v>
          </cell>
          <cell r="H24" t="str">
            <v>SI</v>
          </cell>
          <cell r="I24" t="str">
            <v>SI</v>
          </cell>
          <cell r="J24" t="str">
            <v>SI</v>
          </cell>
          <cell r="K24" t="str">
            <v>NO</v>
          </cell>
          <cell r="L24" t="str">
            <v>SI</v>
          </cell>
          <cell r="M24" t="str">
            <v>SI</v>
          </cell>
          <cell r="N24" t="str">
            <v>SI</v>
          </cell>
          <cell r="O24" t="str">
            <v>SI</v>
          </cell>
          <cell r="P24" t="str">
            <v>SI</v>
          </cell>
          <cell r="Q24" t="str">
            <v>SI</v>
          </cell>
          <cell r="R24" t="str">
            <v>SI</v>
          </cell>
          <cell r="S24" t="str">
            <v>NO</v>
          </cell>
          <cell r="T24" t="str">
            <v>SI</v>
          </cell>
          <cell r="U24" t="str">
            <v>SI</v>
          </cell>
          <cell r="V24" t="str">
            <v>NO</v>
          </cell>
          <cell r="W24">
            <v>16</v>
          </cell>
        </row>
        <row r="25">
          <cell r="A25" t="str">
            <v>Corrupción16</v>
          </cell>
          <cell r="B25">
            <v>186</v>
          </cell>
          <cell r="C25" t="str">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ell>
          <cell r="D25" t="str">
            <v>SI</v>
          </cell>
          <cell r="E25" t="str">
            <v>SI</v>
          </cell>
          <cell r="F25" t="str">
            <v>SI</v>
          </cell>
          <cell r="G25" t="str">
            <v>SI</v>
          </cell>
          <cell r="H25" t="str">
            <v>SI</v>
          </cell>
          <cell r="I25" t="str">
            <v>SI</v>
          </cell>
          <cell r="J25" t="str">
            <v>SI</v>
          </cell>
          <cell r="K25" t="str">
            <v>NO</v>
          </cell>
          <cell r="L25" t="str">
            <v>SI</v>
          </cell>
          <cell r="M25" t="str">
            <v>SI</v>
          </cell>
          <cell r="N25" t="str">
            <v>SI</v>
          </cell>
          <cell r="O25" t="str">
            <v>SI</v>
          </cell>
          <cell r="P25" t="str">
            <v>SI</v>
          </cell>
          <cell r="Q25" t="str">
            <v>SI</v>
          </cell>
          <cell r="R25" t="str">
            <v>SI</v>
          </cell>
          <cell r="S25" t="str">
            <v>NO</v>
          </cell>
          <cell r="T25" t="str">
            <v>SI</v>
          </cell>
          <cell r="U25" t="str">
            <v>SI</v>
          </cell>
          <cell r="V25" t="str">
            <v>NO</v>
          </cell>
          <cell r="W25">
            <v>16</v>
          </cell>
        </row>
        <row r="26">
          <cell r="A26" t="str">
            <v>Corrupción17</v>
          </cell>
          <cell r="B26">
            <v>187</v>
          </cell>
          <cell r="C26" t="str">
            <v>Posibilidad de recibir o solicitar cualquier dádiva o beneficio a nombre propio o de terceros, con el fin de realizar entregas físicas de bienes sin el cumplimiento de los requisitos en los procesos de disposición final</v>
          </cell>
          <cell r="D26" t="str">
            <v>SI</v>
          </cell>
          <cell r="E26" t="str">
            <v>SI</v>
          </cell>
          <cell r="F26" t="str">
            <v>SI</v>
          </cell>
          <cell r="G26" t="str">
            <v>SI</v>
          </cell>
          <cell r="H26" t="str">
            <v>SI</v>
          </cell>
          <cell r="I26" t="str">
            <v>SI</v>
          </cell>
          <cell r="J26" t="str">
            <v>SI</v>
          </cell>
          <cell r="K26" t="str">
            <v>NO</v>
          </cell>
          <cell r="L26" t="str">
            <v>SI</v>
          </cell>
          <cell r="M26" t="str">
            <v>SI</v>
          </cell>
          <cell r="N26" t="str">
            <v>SI</v>
          </cell>
          <cell r="O26" t="str">
            <v>SI</v>
          </cell>
          <cell r="P26" t="str">
            <v>SI</v>
          </cell>
          <cell r="Q26" t="str">
            <v>SI</v>
          </cell>
          <cell r="R26" t="str">
            <v>SI</v>
          </cell>
          <cell r="S26" t="str">
            <v>NO</v>
          </cell>
          <cell r="T26" t="str">
            <v>SI</v>
          </cell>
          <cell r="U26" t="str">
            <v>SI</v>
          </cell>
          <cell r="V26" t="str">
            <v>NO</v>
          </cell>
          <cell r="W26">
            <v>16</v>
          </cell>
        </row>
        <row r="27">
          <cell r="A27" t="str">
            <v>Corrupción18</v>
          </cell>
          <cell r="B27">
            <v>188</v>
          </cell>
          <cell r="C27" t="str">
            <v>Posibilidad de recibir o solicitar cualquier dádiva o beneficio a nombre propio o de terceros, con el fin de transferir el dominio de bienes a entidades públicas a titulo de donación sin el cumplimiento de los requisitos exigidos.</v>
          </cell>
          <cell r="D27" t="str">
            <v>SI</v>
          </cell>
          <cell r="E27" t="str">
            <v>SI</v>
          </cell>
          <cell r="F27" t="str">
            <v>SI</v>
          </cell>
          <cell r="G27" t="str">
            <v>SI</v>
          </cell>
          <cell r="H27" t="str">
            <v>SI</v>
          </cell>
          <cell r="I27" t="str">
            <v>SI</v>
          </cell>
          <cell r="J27" t="str">
            <v>SI</v>
          </cell>
          <cell r="K27" t="str">
            <v>NO</v>
          </cell>
          <cell r="L27" t="str">
            <v>SI</v>
          </cell>
          <cell r="M27" t="str">
            <v>SI</v>
          </cell>
          <cell r="N27" t="str">
            <v>SI</v>
          </cell>
          <cell r="O27" t="str">
            <v>SI</v>
          </cell>
          <cell r="P27" t="str">
            <v>SI</v>
          </cell>
          <cell r="Q27" t="str">
            <v>SI</v>
          </cell>
          <cell r="R27" t="str">
            <v>SI</v>
          </cell>
          <cell r="S27" t="str">
            <v>NO</v>
          </cell>
          <cell r="T27" t="str">
            <v>SI</v>
          </cell>
          <cell r="U27" t="str">
            <v>SI</v>
          </cell>
          <cell r="V27" t="str">
            <v>NO</v>
          </cell>
          <cell r="W27">
            <v>16</v>
          </cell>
        </row>
        <row r="28">
          <cell r="A28" t="str">
            <v>Corrupción19</v>
          </cell>
          <cell r="B28" t="str">
            <v/>
          </cell>
          <cell r="C28" t="str">
            <v/>
          </cell>
          <cell r="D28" t="str">
            <v>SI</v>
          </cell>
          <cell r="E28" t="str">
            <v>SI</v>
          </cell>
          <cell r="F28" t="str">
            <v>SI</v>
          </cell>
          <cell r="G28" t="str">
            <v>SI</v>
          </cell>
          <cell r="H28" t="str">
            <v>NO</v>
          </cell>
          <cell r="I28" t="str">
            <v>SI</v>
          </cell>
          <cell r="J28" t="str">
            <v>SI</v>
          </cell>
          <cell r="K28" t="str">
            <v>NO</v>
          </cell>
          <cell r="L28" t="str">
            <v>SI</v>
          </cell>
          <cell r="M28" t="str">
            <v>SI</v>
          </cell>
          <cell r="N28" t="str">
            <v>SI</v>
          </cell>
          <cell r="O28" t="str">
            <v>SI</v>
          </cell>
          <cell r="P28" t="str">
            <v>SI</v>
          </cell>
          <cell r="Q28" t="str">
            <v>SI</v>
          </cell>
          <cell r="R28" t="str">
            <v>SI</v>
          </cell>
          <cell r="S28" t="str">
            <v>NO</v>
          </cell>
          <cell r="T28" t="str">
            <v>SI</v>
          </cell>
          <cell r="U28" t="str">
            <v>SI</v>
          </cell>
          <cell r="V28" t="str">
            <v>NO</v>
          </cell>
          <cell r="W28">
            <v>15</v>
          </cell>
        </row>
        <row r="29">
          <cell r="A29" t="str">
            <v>Corrupción20</v>
          </cell>
          <cell r="B29" t="str">
            <v/>
          </cell>
          <cell r="C29" t="str">
            <v/>
          </cell>
          <cell r="D29" t="str">
            <v>SI</v>
          </cell>
          <cell r="E29" t="str">
            <v>SI</v>
          </cell>
          <cell r="F29" t="str">
            <v>SI</v>
          </cell>
          <cell r="G29" t="str">
            <v>SI</v>
          </cell>
          <cell r="H29" t="str">
            <v>NO</v>
          </cell>
          <cell r="I29" t="str">
            <v>SI</v>
          </cell>
          <cell r="J29" t="str">
            <v>SI</v>
          </cell>
          <cell r="K29" t="str">
            <v>NO</v>
          </cell>
          <cell r="L29" t="str">
            <v>SI</v>
          </cell>
          <cell r="M29" t="str">
            <v>SI</v>
          </cell>
          <cell r="N29" t="str">
            <v>SI</v>
          </cell>
          <cell r="O29" t="str">
            <v>SI</v>
          </cell>
          <cell r="P29" t="str">
            <v>SI</v>
          </cell>
          <cell r="Q29" t="str">
            <v>SI</v>
          </cell>
          <cell r="R29" t="str">
            <v>SI</v>
          </cell>
          <cell r="S29" t="str">
            <v>NO</v>
          </cell>
          <cell r="T29" t="str">
            <v>SI</v>
          </cell>
          <cell r="U29" t="str">
            <v>SI</v>
          </cell>
          <cell r="V29" t="str">
            <v>NO</v>
          </cell>
          <cell r="W29">
            <v>15</v>
          </cell>
        </row>
        <row r="30">
          <cell r="A30" t="str">
            <v>Corrupción21</v>
          </cell>
          <cell r="B30" t="str">
            <v/>
          </cell>
          <cell r="C30" t="str">
            <v/>
          </cell>
          <cell r="D30" t="str">
            <v>SI</v>
          </cell>
          <cell r="E30" t="str">
            <v>SI</v>
          </cell>
          <cell r="F30" t="str">
            <v>SI</v>
          </cell>
          <cell r="G30" t="str">
            <v>SI</v>
          </cell>
          <cell r="H30" t="str">
            <v>NO</v>
          </cell>
          <cell r="I30" t="str">
            <v>SI</v>
          </cell>
          <cell r="J30" t="str">
            <v>SI</v>
          </cell>
          <cell r="K30" t="str">
            <v>NO</v>
          </cell>
          <cell r="L30" t="str">
            <v>SI</v>
          </cell>
          <cell r="M30" t="str">
            <v>SI</v>
          </cell>
          <cell r="N30" t="str">
            <v>SI</v>
          </cell>
          <cell r="O30" t="str">
            <v>SI</v>
          </cell>
          <cell r="P30" t="str">
            <v>SI</v>
          </cell>
          <cell r="Q30" t="str">
            <v>SI</v>
          </cell>
          <cell r="R30" t="str">
            <v>SI</v>
          </cell>
          <cell r="S30" t="str">
            <v>NO</v>
          </cell>
          <cell r="T30" t="str">
            <v>SI</v>
          </cell>
          <cell r="U30" t="str">
            <v>SI</v>
          </cell>
          <cell r="V30" t="str">
            <v>NO</v>
          </cell>
          <cell r="W30">
            <v>15</v>
          </cell>
        </row>
        <row r="31">
          <cell r="A31" t="str">
            <v>Corrupción22</v>
          </cell>
          <cell r="B31" t="str">
            <v/>
          </cell>
          <cell r="C31" t="str">
            <v/>
          </cell>
          <cell r="D31" t="str">
            <v>SI</v>
          </cell>
          <cell r="E31" t="str">
            <v>SI</v>
          </cell>
          <cell r="F31" t="str">
            <v>SI</v>
          </cell>
          <cell r="G31" t="str">
            <v>SI</v>
          </cell>
          <cell r="H31" t="str">
            <v>NO</v>
          </cell>
          <cell r="I31" t="str">
            <v>SI</v>
          </cell>
          <cell r="J31" t="str">
            <v>SI</v>
          </cell>
          <cell r="K31" t="str">
            <v>NO</v>
          </cell>
          <cell r="L31" t="str">
            <v>SI</v>
          </cell>
          <cell r="M31" t="str">
            <v>SI</v>
          </cell>
          <cell r="N31" t="str">
            <v>SI</v>
          </cell>
          <cell r="O31" t="str">
            <v>SI</v>
          </cell>
          <cell r="P31" t="str">
            <v>SI</v>
          </cell>
          <cell r="Q31" t="str">
            <v>SI</v>
          </cell>
          <cell r="R31" t="str">
            <v>SI</v>
          </cell>
          <cell r="S31" t="str">
            <v>NO</v>
          </cell>
          <cell r="T31" t="str">
            <v>SI</v>
          </cell>
          <cell r="U31" t="str">
            <v>SI</v>
          </cell>
          <cell r="V31" t="str">
            <v>NO</v>
          </cell>
          <cell r="W31">
            <v>15</v>
          </cell>
        </row>
        <row r="32">
          <cell r="A32" t="str">
            <v>Corrupción23</v>
          </cell>
          <cell r="B32" t="str">
            <v/>
          </cell>
          <cell r="C32" t="str">
            <v/>
          </cell>
          <cell r="D32" t="str">
            <v>SI</v>
          </cell>
          <cell r="E32" t="str">
            <v>SI</v>
          </cell>
          <cell r="F32" t="str">
            <v>SI</v>
          </cell>
          <cell r="G32" t="str">
            <v>SI</v>
          </cell>
          <cell r="H32" t="str">
            <v>NO</v>
          </cell>
          <cell r="I32" t="str">
            <v>SI</v>
          </cell>
          <cell r="J32" t="str">
            <v>SI</v>
          </cell>
          <cell r="K32" t="str">
            <v>NO</v>
          </cell>
          <cell r="L32" t="str">
            <v>SI</v>
          </cell>
          <cell r="M32" t="str">
            <v>SI</v>
          </cell>
          <cell r="N32" t="str">
            <v>SI</v>
          </cell>
          <cell r="O32" t="str">
            <v>SI</v>
          </cell>
          <cell r="P32" t="str">
            <v>SI</v>
          </cell>
          <cell r="Q32" t="str">
            <v>SI</v>
          </cell>
          <cell r="R32" t="str">
            <v>SI</v>
          </cell>
          <cell r="S32" t="str">
            <v>NO</v>
          </cell>
          <cell r="T32" t="str">
            <v>SI</v>
          </cell>
          <cell r="U32" t="str">
            <v>SI</v>
          </cell>
          <cell r="V32" t="str">
            <v>NO</v>
          </cell>
          <cell r="W32">
            <v>15</v>
          </cell>
        </row>
        <row r="33">
          <cell r="A33" t="str">
            <v>Corrupción24</v>
          </cell>
          <cell r="B33" t="str">
            <v/>
          </cell>
          <cell r="C33" t="str">
            <v/>
          </cell>
          <cell r="D33" t="str">
            <v>SI</v>
          </cell>
          <cell r="E33" t="str">
            <v>SI</v>
          </cell>
          <cell r="F33" t="str">
            <v>SI</v>
          </cell>
          <cell r="G33" t="str">
            <v>SI</v>
          </cell>
          <cell r="H33" t="str">
            <v>NO</v>
          </cell>
          <cell r="I33" t="str">
            <v>SI</v>
          </cell>
          <cell r="J33" t="str">
            <v>SI</v>
          </cell>
          <cell r="K33" t="str">
            <v>NO</v>
          </cell>
          <cell r="L33" t="str">
            <v>SI</v>
          </cell>
          <cell r="M33" t="str">
            <v>SI</v>
          </cell>
          <cell r="N33" t="str">
            <v>SI</v>
          </cell>
          <cell r="O33" t="str">
            <v>SI</v>
          </cell>
          <cell r="P33" t="str">
            <v>SI</v>
          </cell>
          <cell r="Q33" t="str">
            <v>SI</v>
          </cell>
          <cell r="R33" t="str">
            <v>SI</v>
          </cell>
          <cell r="S33" t="str">
            <v>NO</v>
          </cell>
          <cell r="T33" t="str">
            <v>SI</v>
          </cell>
          <cell r="U33" t="str">
            <v>SI</v>
          </cell>
          <cell r="V33" t="str">
            <v>NO</v>
          </cell>
          <cell r="W33">
            <v>15</v>
          </cell>
        </row>
        <row r="34">
          <cell r="A34" t="str">
            <v>Corrupción25</v>
          </cell>
          <cell r="B34" t="str">
            <v/>
          </cell>
          <cell r="C34" t="str">
            <v/>
          </cell>
          <cell r="W34">
            <v>0</v>
          </cell>
        </row>
        <row r="35">
          <cell r="A35" t="str">
            <v>Corrupción26</v>
          </cell>
          <cell r="B35" t="str">
            <v/>
          </cell>
          <cell r="C35" t="str">
            <v/>
          </cell>
          <cell r="W35">
            <v>0</v>
          </cell>
        </row>
        <row r="36">
          <cell r="A36" t="str">
            <v>Corrupción27</v>
          </cell>
          <cell r="B36" t="str">
            <v/>
          </cell>
          <cell r="C36" t="str">
            <v/>
          </cell>
          <cell r="W36">
            <v>0</v>
          </cell>
        </row>
        <row r="37">
          <cell r="A37" t="str">
            <v>Corrupción28</v>
          </cell>
          <cell r="B37" t="str">
            <v/>
          </cell>
          <cell r="C37" t="str">
            <v/>
          </cell>
          <cell r="W37">
            <v>0</v>
          </cell>
        </row>
        <row r="38">
          <cell r="A38" t="str">
            <v>Corrupción29</v>
          </cell>
          <cell r="B38" t="str">
            <v/>
          </cell>
          <cell r="C38" t="str">
            <v/>
          </cell>
          <cell r="W38">
            <v>0</v>
          </cell>
        </row>
        <row r="39">
          <cell r="A39" t="str">
            <v>Corrupción30</v>
          </cell>
          <cell r="B39" t="str">
            <v/>
          </cell>
          <cell r="C39" t="str">
            <v/>
          </cell>
          <cell r="W39">
            <v>0</v>
          </cell>
        </row>
        <row r="40">
          <cell r="A40" t="str">
            <v>Corrupción31</v>
          </cell>
          <cell r="B40" t="str">
            <v/>
          </cell>
          <cell r="C40" t="str">
            <v/>
          </cell>
          <cell r="W40">
            <v>0</v>
          </cell>
        </row>
        <row r="41">
          <cell r="A41" t="str">
            <v>Corrupción32</v>
          </cell>
          <cell r="B41" t="str">
            <v/>
          </cell>
          <cell r="C41" t="str">
            <v/>
          </cell>
          <cell r="W41">
            <v>0</v>
          </cell>
        </row>
        <row r="42">
          <cell r="A42" t="str">
            <v>Corrupción33</v>
          </cell>
          <cell r="B42" t="str">
            <v/>
          </cell>
          <cell r="C42" t="str">
            <v/>
          </cell>
          <cell r="W42">
            <v>0</v>
          </cell>
        </row>
        <row r="43">
          <cell r="A43" t="str">
            <v>Corrupción34</v>
          </cell>
          <cell r="B43" t="str">
            <v/>
          </cell>
          <cell r="C43" t="str">
            <v/>
          </cell>
          <cell r="W43">
            <v>0</v>
          </cell>
        </row>
        <row r="44">
          <cell r="A44" t="str">
            <v>Corrupción35</v>
          </cell>
          <cell r="B44" t="str">
            <v/>
          </cell>
          <cell r="C44" t="str">
            <v/>
          </cell>
          <cell r="W44">
            <v>0</v>
          </cell>
        </row>
        <row r="45">
          <cell r="A45" t="str">
            <v>Corrupción36</v>
          </cell>
          <cell r="B45" t="str">
            <v/>
          </cell>
          <cell r="C45" t="str">
            <v/>
          </cell>
          <cell r="W45">
            <v>0</v>
          </cell>
        </row>
        <row r="46">
          <cell r="A46" t="str">
            <v>Corrupción37</v>
          </cell>
          <cell r="B46" t="str">
            <v/>
          </cell>
          <cell r="C46" t="str">
            <v/>
          </cell>
          <cell r="W46">
            <v>0</v>
          </cell>
        </row>
        <row r="47">
          <cell r="A47" t="str">
            <v>Corrupción38</v>
          </cell>
          <cell r="B47" t="str">
            <v/>
          </cell>
          <cell r="C47" t="str">
            <v/>
          </cell>
          <cell r="W47">
            <v>0</v>
          </cell>
        </row>
        <row r="48">
          <cell r="A48" t="str">
            <v>Corrupción39</v>
          </cell>
          <cell r="B48" t="str">
            <v/>
          </cell>
          <cell r="C48" t="str">
            <v/>
          </cell>
          <cell r="W48">
            <v>0</v>
          </cell>
        </row>
        <row r="49">
          <cell r="A49" t="str">
            <v>Corrupción40</v>
          </cell>
          <cell r="B49" t="str">
            <v/>
          </cell>
          <cell r="C49" t="str">
            <v/>
          </cell>
          <cell r="W49">
            <v>0</v>
          </cell>
        </row>
        <row r="50">
          <cell r="A50" t="str">
            <v>Corrupción41</v>
          </cell>
          <cell r="B50" t="str">
            <v/>
          </cell>
          <cell r="C50" t="str">
            <v/>
          </cell>
          <cell r="W50">
            <v>0</v>
          </cell>
        </row>
        <row r="51">
          <cell r="A51" t="str">
            <v>Corrupción42</v>
          </cell>
          <cell r="B51" t="str">
            <v/>
          </cell>
          <cell r="C51" t="str">
            <v/>
          </cell>
          <cell r="W51">
            <v>0</v>
          </cell>
        </row>
        <row r="52">
          <cell r="A52" t="str">
            <v>Corrupción43</v>
          </cell>
          <cell r="B52" t="str">
            <v/>
          </cell>
          <cell r="C52" t="str">
            <v/>
          </cell>
          <cell r="W52">
            <v>0</v>
          </cell>
        </row>
        <row r="53">
          <cell r="A53" t="str">
            <v>Corrupción44</v>
          </cell>
          <cell r="B53" t="str">
            <v/>
          </cell>
          <cell r="C53" t="str">
            <v/>
          </cell>
          <cell r="W53">
            <v>0</v>
          </cell>
        </row>
        <row r="54">
          <cell r="A54" t="str">
            <v>Corrupción45</v>
          </cell>
          <cell r="B54" t="str">
            <v/>
          </cell>
          <cell r="C54" t="str">
            <v/>
          </cell>
          <cell r="W54">
            <v>0</v>
          </cell>
        </row>
        <row r="55">
          <cell r="A55" t="str">
            <v>Corrupción46</v>
          </cell>
          <cell r="B55" t="str">
            <v/>
          </cell>
          <cell r="C55" t="str">
            <v/>
          </cell>
          <cell r="W55">
            <v>0</v>
          </cell>
        </row>
        <row r="56">
          <cell r="A56" t="str">
            <v>Corrupción47</v>
          </cell>
          <cell r="B56" t="str">
            <v/>
          </cell>
          <cell r="C56" t="str">
            <v/>
          </cell>
          <cell r="W56">
            <v>0</v>
          </cell>
        </row>
        <row r="57">
          <cell r="A57" t="str">
            <v>Corrupción48</v>
          </cell>
          <cell r="B57" t="str">
            <v/>
          </cell>
          <cell r="C57" t="str">
            <v/>
          </cell>
          <cell r="W57">
            <v>0</v>
          </cell>
        </row>
        <row r="58">
          <cell r="A58" t="str">
            <v>Corrupción49</v>
          </cell>
          <cell r="B58" t="str">
            <v/>
          </cell>
          <cell r="C58" t="str">
            <v/>
          </cell>
          <cell r="W58">
            <v>0</v>
          </cell>
        </row>
        <row r="59">
          <cell r="A59" t="str">
            <v>Corrupción50</v>
          </cell>
          <cell r="B59" t="str">
            <v/>
          </cell>
          <cell r="C59" t="str">
            <v/>
          </cell>
          <cell r="W59">
            <v>0</v>
          </cell>
        </row>
        <row r="60">
          <cell r="A60" t="str">
            <v>Corrupción51</v>
          </cell>
          <cell r="B60" t="str">
            <v/>
          </cell>
          <cell r="C60" t="str">
            <v/>
          </cell>
          <cell r="W60">
            <v>0</v>
          </cell>
        </row>
        <row r="61">
          <cell r="A61" t="str">
            <v>Corrupción52</v>
          </cell>
          <cell r="B61" t="str">
            <v/>
          </cell>
          <cell r="C61" t="str">
            <v/>
          </cell>
          <cell r="W61">
            <v>0</v>
          </cell>
        </row>
        <row r="62">
          <cell r="A62" t="str">
            <v>Corrupción53</v>
          </cell>
          <cell r="B62" t="str">
            <v/>
          </cell>
          <cell r="C62" t="str">
            <v/>
          </cell>
          <cell r="W62">
            <v>0</v>
          </cell>
        </row>
        <row r="63">
          <cell r="A63" t="str">
            <v>Corrupción54</v>
          </cell>
          <cell r="B63" t="str">
            <v/>
          </cell>
          <cell r="C63" t="str">
            <v/>
          </cell>
          <cell r="W63">
            <v>0</v>
          </cell>
        </row>
        <row r="64">
          <cell r="A64" t="str">
            <v>Corrupción55</v>
          </cell>
          <cell r="B64" t="str">
            <v/>
          </cell>
          <cell r="C64" t="str">
            <v/>
          </cell>
          <cell r="W64">
            <v>0</v>
          </cell>
        </row>
        <row r="65">
          <cell r="A65" t="str">
            <v>Corrupción56</v>
          </cell>
          <cell r="B65" t="str">
            <v/>
          </cell>
          <cell r="C65" t="str">
            <v/>
          </cell>
          <cell r="W65">
            <v>0</v>
          </cell>
        </row>
        <row r="66">
          <cell r="A66" t="str">
            <v>Corrupción57</v>
          </cell>
          <cell r="B66" t="str">
            <v/>
          </cell>
          <cell r="C66" t="str">
            <v/>
          </cell>
          <cell r="W66">
            <v>0</v>
          </cell>
        </row>
        <row r="67">
          <cell r="A67" t="str">
            <v>Corrupción58</v>
          </cell>
          <cell r="B67" t="str">
            <v/>
          </cell>
          <cell r="C67" t="str">
            <v/>
          </cell>
          <cell r="W67">
            <v>0</v>
          </cell>
        </row>
        <row r="68">
          <cell r="A68" t="str">
            <v>Corrupción59</v>
          </cell>
          <cell r="B68" t="str">
            <v/>
          </cell>
          <cell r="C68" t="str">
            <v/>
          </cell>
          <cell r="W68">
            <v>0</v>
          </cell>
        </row>
        <row r="69">
          <cell r="A69" t="str">
            <v>Corrupción60</v>
          </cell>
          <cell r="B69" t="str">
            <v/>
          </cell>
          <cell r="C69" t="str">
            <v/>
          </cell>
          <cell r="W69">
            <v>0</v>
          </cell>
        </row>
        <row r="70">
          <cell r="A70" t="str">
            <v>Corrupción61</v>
          </cell>
          <cell r="B70" t="str">
            <v/>
          </cell>
          <cell r="C70" t="str">
            <v/>
          </cell>
          <cell r="W70">
            <v>0</v>
          </cell>
        </row>
        <row r="71">
          <cell r="A71" t="str">
            <v>Corrupción62</v>
          </cell>
          <cell r="B71" t="str">
            <v/>
          </cell>
          <cell r="C71" t="str">
            <v/>
          </cell>
          <cell r="W71">
            <v>0</v>
          </cell>
        </row>
        <row r="72">
          <cell r="A72" t="str">
            <v>Corrupción63</v>
          </cell>
          <cell r="B72" t="str">
            <v/>
          </cell>
          <cell r="C72" t="str">
            <v/>
          </cell>
          <cell r="W72">
            <v>0</v>
          </cell>
        </row>
        <row r="73">
          <cell r="A73" t="str">
            <v>Corrupción64</v>
          </cell>
          <cell r="B73" t="str">
            <v/>
          </cell>
          <cell r="C73" t="str">
            <v/>
          </cell>
          <cell r="W73">
            <v>0</v>
          </cell>
        </row>
        <row r="74">
          <cell r="A74" t="str">
            <v>Corrupción65</v>
          </cell>
          <cell r="B74" t="str">
            <v/>
          </cell>
          <cell r="C74" t="str">
            <v/>
          </cell>
          <cell r="W74">
            <v>0</v>
          </cell>
        </row>
        <row r="75">
          <cell r="A75" t="str">
            <v>Corrupción66</v>
          </cell>
          <cell r="B75" t="str">
            <v/>
          </cell>
          <cell r="C75" t="str">
            <v/>
          </cell>
          <cell r="W75">
            <v>0</v>
          </cell>
        </row>
        <row r="76">
          <cell r="A76" t="str">
            <v>Corrupción67</v>
          </cell>
          <cell r="B76" t="str">
            <v/>
          </cell>
          <cell r="C76" t="str">
            <v/>
          </cell>
          <cell r="W76">
            <v>0</v>
          </cell>
        </row>
        <row r="77">
          <cell r="A77" t="str">
            <v>Corrupción68</v>
          </cell>
          <cell r="B77" t="str">
            <v/>
          </cell>
          <cell r="C77" t="str">
            <v/>
          </cell>
          <cell r="W77">
            <v>0</v>
          </cell>
        </row>
        <row r="78">
          <cell r="A78" t="str">
            <v>Corrupción69</v>
          </cell>
          <cell r="B78" t="str">
            <v/>
          </cell>
          <cell r="C78" t="str">
            <v/>
          </cell>
          <cell r="W78">
            <v>0</v>
          </cell>
        </row>
        <row r="79">
          <cell r="A79" t="str">
            <v>Corrupción70</v>
          </cell>
          <cell r="B79" t="str">
            <v/>
          </cell>
          <cell r="C79" t="str">
            <v/>
          </cell>
          <cell r="W79">
            <v>0</v>
          </cell>
        </row>
        <row r="80">
          <cell r="A80" t="str">
            <v>Corrupción71</v>
          </cell>
          <cell r="B80" t="str">
            <v/>
          </cell>
          <cell r="C80" t="str">
            <v/>
          </cell>
          <cell r="W80">
            <v>0</v>
          </cell>
        </row>
        <row r="81">
          <cell r="A81" t="str">
            <v>Corrupción72</v>
          </cell>
          <cell r="B81" t="str">
            <v/>
          </cell>
          <cell r="C81" t="str">
            <v/>
          </cell>
          <cell r="W81">
            <v>0</v>
          </cell>
        </row>
        <row r="82">
          <cell r="A82" t="str">
            <v>Corrupción73</v>
          </cell>
          <cell r="B82" t="str">
            <v/>
          </cell>
          <cell r="C82" t="str">
            <v/>
          </cell>
          <cell r="W82">
            <v>0</v>
          </cell>
        </row>
        <row r="83">
          <cell r="A83" t="str">
            <v>Corrupción74</v>
          </cell>
          <cell r="B83" t="str">
            <v/>
          </cell>
          <cell r="C83" t="str">
            <v/>
          </cell>
          <cell r="W83">
            <v>0</v>
          </cell>
        </row>
        <row r="84">
          <cell r="A84" t="str">
            <v>Corrupción75</v>
          </cell>
          <cell r="B84" t="str">
            <v/>
          </cell>
          <cell r="C84" t="str">
            <v/>
          </cell>
          <cell r="W84">
            <v>0</v>
          </cell>
        </row>
        <row r="85">
          <cell r="A85" t="str">
            <v>Corrupción76</v>
          </cell>
          <cell r="B85" t="str">
            <v/>
          </cell>
          <cell r="C85" t="str">
            <v/>
          </cell>
          <cell r="W85">
            <v>0</v>
          </cell>
        </row>
        <row r="86">
          <cell r="A86" t="str">
            <v>Corrupción77</v>
          </cell>
          <cell r="B86" t="str">
            <v/>
          </cell>
          <cell r="C86" t="str">
            <v/>
          </cell>
          <cell r="W86">
            <v>0</v>
          </cell>
        </row>
        <row r="87">
          <cell r="A87" t="str">
            <v>Corrupción78</v>
          </cell>
          <cell r="B87" t="str">
            <v/>
          </cell>
          <cell r="C87" t="str">
            <v/>
          </cell>
          <cell r="W87">
            <v>0</v>
          </cell>
        </row>
        <row r="88">
          <cell r="A88" t="str">
            <v>Corrupción79</v>
          </cell>
          <cell r="B88" t="str">
            <v/>
          </cell>
          <cell r="C88" t="str">
            <v/>
          </cell>
          <cell r="W88">
            <v>0</v>
          </cell>
        </row>
        <row r="89">
          <cell r="A89" t="str">
            <v>Corrupción80</v>
          </cell>
          <cell r="B89" t="str">
            <v/>
          </cell>
          <cell r="C89" t="str">
            <v/>
          </cell>
          <cell r="W89">
            <v>0</v>
          </cell>
        </row>
        <row r="90">
          <cell r="A90" t="str">
            <v>Corrupción81</v>
          </cell>
          <cell r="B90" t="str">
            <v/>
          </cell>
          <cell r="C90" t="str">
            <v/>
          </cell>
          <cell r="W90">
            <v>0</v>
          </cell>
        </row>
        <row r="91">
          <cell r="A91" t="str">
            <v>Corrupción82</v>
          </cell>
          <cell r="B91" t="str">
            <v/>
          </cell>
          <cell r="C91" t="str">
            <v/>
          </cell>
          <cell r="W91">
            <v>0</v>
          </cell>
        </row>
        <row r="92">
          <cell r="A92" t="str">
            <v>Corrupción83</v>
          </cell>
          <cell r="B92" t="str">
            <v/>
          </cell>
          <cell r="C92" t="str">
            <v/>
          </cell>
          <cell r="W92">
            <v>0</v>
          </cell>
        </row>
        <row r="93">
          <cell r="A93" t="str">
            <v>Corrupción84</v>
          </cell>
          <cell r="B93" t="str">
            <v/>
          </cell>
          <cell r="C93" t="str">
            <v/>
          </cell>
          <cell r="W93">
            <v>0</v>
          </cell>
        </row>
        <row r="94">
          <cell r="A94" t="str">
            <v>Corrupción85</v>
          </cell>
          <cell r="B94" t="str">
            <v/>
          </cell>
          <cell r="C94" t="str">
            <v/>
          </cell>
          <cell r="W94">
            <v>0</v>
          </cell>
        </row>
        <row r="95">
          <cell r="A95" t="str">
            <v>Corrupción86</v>
          </cell>
          <cell r="B95" t="str">
            <v/>
          </cell>
          <cell r="C95" t="str">
            <v/>
          </cell>
          <cell r="W95">
            <v>0</v>
          </cell>
        </row>
        <row r="96">
          <cell r="A96" t="str">
            <v>Corrupción87</v>
          </cell>
          <cell r="B96" t="str">
            <v/>
          </cell>
          <cell r="C96" t="str">
            <v/>
          </cell>
          <cell r="W96">
            <v>0</v>
          </cell>
        </row>
        <row r="97">
          <cell r="A97" t="str">
            <v>Corrupción88</v>
          </cell>
          <cell r="B97" t="str">
            <v/>
          </cell>
          <cell r="C97" t="str">
            <v/>
          </cell>
          <cell r="W97">
            <v>0</v>
          </cell>
        </row>
        <row r="98">
          <cell r="A98" t="str">
            <v>Corrupción89</v>
          </cell>
          <cell r="B98" t="str">
            <v/>
          </cell>
          <cell r="C98" t="str">
            <v/>
          </cell>
          <cell r="W98">
            <v>0</v>
          </cell>
        </row>
        <row r="99">
          <cell r="A99" t="str">
            <v>Corrupción90</v>
          </cell>
          <cell r="B99" t="str">
            <v/>
          </cell>
          <cell r="C99" t="str">
            <v/>
          </cell>
          <cell r="W99">
            <v>0</v>
          </cell>
        </row>
        <row r="100">
          <cell r="A100" t="str">
            <v>Corrupción91</v>
          </cell>
          <cell r="B100" t="str">
            <v/>
          </cell>
          <cell r="C100" t="str">
            <v/>
          </cell>
          <cell r="W100">
            <v>0</v>
          </cell>
        </row>
        <row r="101">
          <cell r="A101" t="str">
            <v>Corrupción92</v>
          </cell>
          <cell r="B101" t="str">
            <v/>
          </cell>
          <cell r="C101" t="str">
            <v/>
          </cell>
          <cell r="W101">
            <v>0</v>
          </cell>
        </row>
        <row r="102">
          <cell r="A102" t="str">
            <v>Corrupción93</v>
          </cell>
          <cell r="B102" t="str">
            <v/>
          </cell>
          <cell r="C102" t="str">
            <v/>
          </cell>
          <cell r="W102">
            <v>0</v>
          </cell>
        </row>
        <row r="103">
          <cell r="A103" t="str">
            <v>Corrupción94</v>
          </cell>
          <cell r="B103" t="str">
            <v/>
          </cell>
          <cell r="C103" t="str">
            <v/>
          </cell>
          <cell r="W103">
            <v>0</v>
          </cell>
        </row>
        <row r="104">
          <cell r="A104" t="str">
            <v>Corrupción95</v>
          </cell>
          <cell r="B104" t="str">
            <v/>
          </cell>
          <cell r="C104" t="str">
            <v/>
          </cell>
          <cell r="W104">
            <v>0</v>
          </cell>
        </row>
        <row r="105">
          <cell r="A105" t="str">
            <v>Corrupción96</v>
          </cell>
          <cell r="B105" t="str">
            <v/>
          </cell>
          <cell r="C105" t="str">
            <v/>
          </cell>
          <cell r="W105">
            <v>0</v>
          </cell>
        </row>
        <row r="106">
          <cell r="A106" t="str">
            <v>Corrupción97</v>
          </cell>
          <cell r="B106" t="str">
            <v/>
          </cell>
          <cell r="C106" t="str">
            <v/>
          </cell>
          <cell r="W106">
            <v>0</v>
          </cell>
        </row>
        <row r="107">
          <cell r="A107" t="str">
            <v>Corrupción98</v>
          </cell>
          <cell r="B107" t="str">
            <v/>
          </cell>
          <cell r="C107" t="str">
            <v/>
          </cell>
          <cell r="W107">
            <v>0</v>
          </cell>
        </row>
        <row r="108">
          <cell r="A108" t="str">
            <v>Corrupción99</v>
          </cell>
          <cell r="B108" t="str">
            <v/>
          </cell>
          <cell r="C108" t="str">
            <v/>
          </cell>
          <cell r="W108">
            <v>0</v>
          </cell>
        </row>
        <row r="109">
          <cell r="A109" t="str">
            <v>Corrupción100</v>
          </cell>
          <cell r="B109" t="str">
            <v/>
          </cell>
          <cell r="C109" t="str">
            <v/>
          </cell>
          <cell r="W109">
            <v>0</v>
          </cell>
        </row>
        <row r="110">
          <cell r="A110" t="str">
            <v>Corrupción101</v>
          </cell>
          <cell r="B110" t="str">
            <v/>
          </cell>
          <cell r="C110" t="str">
            <v/>
          </cell>
          <cell r="W110">
            <v>0</v>
          </cell>
        </row>
        <row r="111">
          <cell r="A111" t="str">
            <v>Corrupción102</v>
          </cell>
          <cell r="B111" t="str">
            <v/>
          </cell>
          <cell r="C111" t="str">
            <v/>
          </cell>
          <cell r="W111">
            <v>0</v>
          </cell>
        </row>
        <row r="112">
          <cell r="A112" t="str">
            <v>Corrupción103</v>
          </cell>
          <cell r="B112" t="str">
            <v/>
          </cell>
          <cell r="C112" t="str">
            <v/>
          </cell>
          <cell r="W112">
            <v>0</v>
          </cell>
        </row>
        <row r="113">
          <cell r="A113" t="str">
            <v>Corrupción104</v>
          </cell>
          <cell r="B113" t="str">
            <v/>
          </cell>
          <cell r="C113" t="str">
            <v/>
          </cell>
          <cell r="W113">
            <v>0</v>
          </cell>
        </row>
        <row r="114">
          <cell r="A114" t="str">
            <v>Corrupción105</v>
          </cell>
          <cell r="B114" t="str">
            <v/>
          </cell>
          <cell r="C114" t="str">
            <v/>
          </cell>
          <cell r="W114">
            <v>0</v>
          </cell>
        </row>
        <row r="115">
          <cell r="A115" t="str">
            <v>Corrupción106</v>
          </cell>
          <cell r="B115" t="str">
            <v/>
          </cell>
          <cell r="C115" t="str">
            <v/>
          </cell>
          <cell r="W115">
            <v>0</v>
          </cell>
        </row>
        <row r="116">
          <cell r="A116" t="str">
            <v>Corrupción107</v>
          </cell>
          <cell r="B116" t="str">
            <v/>
          </cell>
          <cell r="C116" t="str">
            <v/>
          </cell>
          <cell r="W116">
            <v>0</v>
          </cell>
        </row>
        <row r="117">
          <cell r="A117" t="str">
            <v>Corrupción108</v>
          </cell>
          <cell r="B117" t="str">
            <v/>
          </cell>
          <cell r="C117" t="str">
            <v/>
          </cell>
          <cell r="W117">
            <v>0</v>
          </cell>
        </row>
        <row r="118">
          <cell r="A118" t="str">
            <v>Corrupción109</v>
          </cell>
          <cell r="B118" t="str">
            <v/>
          </cell>
          <cell r="C118" t="str">
            <v/>
          </cell>
          <cell r="W118">
            <v>0</v>
          </cell>
        </row>
        <row r="119">
          <cell r="A119" t="str">
            <v>Corrupción110</v>
          </cell>
          <cell r="B119" t="str">
            <v/>
          </cell>
          <cell r="C119" t="str">
            <v/>
          </cell>
          <cell r="W119">
            <v>0</v>
          </cell>
        </row>
        <row r="120">
          <cell r="A120" t="str">
            <v>Corrupción111</v>
          </cell>
          <cell r="B120" t="str">
            <v/>
          </cell>
          <cell r="C120" t="str">
            <v/>
          </cell>
          <cell r="W120">
            <v>0</v>
          </cell>
        </row>
        <row r="121">
          <cell r="A121" t="str">
            <v>Corrupción112</v>
          </cell>
          <cell r="B121" t="str">
            <v/>
          </cell>
          <cell r="C121" t="str">
            <v/>
          </cell>
          <cell r="W121">
            <v>0</v>
          </cell>
        </row>
        <row r="122">
          <cell r="A122" t="str">
            <v>Corrupción113</v>
          </cell>
          <cell r="B122" t="str">
            <v/>
          </cell>
          <cell r="C122" t="str">
            <v/>
          </cell>
          <cell r="W122">
            <v>0</v>
          </cell>
        </row>
        <row r="123">
          <cell r="A123" t="str">
            <v>Corrupción114</v>
          </cell>
          <cell r="B123" t="str">
            <v/>
          </cell>
          <cell r="C123" t="str">
            <v/>
          </cell>
          <cell r="W123">
            <v>0</v>
          </cell>
        </row>
        <row r="124">
          <cell r="A124" t="str">
            <v>Corrupción115</v>
          </cell>
          <cell r="B124" t="str">
            <v/>
          </cell>
          <cell r="C124" t="str">
            <v/>
          </cell>
          <cell r="W124">
            <v>0</v>
          </cell>
        </row>
        <row r="125">
          <cell r="A125" t="str">
            <v>Corrupción116</v>
          </cell>
          <cell r="B125" t="str">
            <v/>
          </cell>
          <cell r="C125" t="str">
            <v/>
          </cell>
          <cell r="W125">
            <v>0</v>
          </cell>
        </row>
        <row r="126">
          <cell r="A126" t="str">
            <v>Corrupción117</v>
          </cell>
          <cell r="B126" t="str">
            <v/>
          </cell>
          <cell r="C126" t="str">
            <v/>
          </cell>
          <cell r="W126">
            <v>0</v>
          </cell>
        </row>
        <row r="127">
          <cell r="A127" t="str">
            <v>Corrupción118</v>
          </cell>
          <cell r="B127" t="str">
            <v/>
          </cell>
          <cell r="C127" t="str">
            <v/>
          </cell>
          <cell r="W127">
            <v>0</v>
          </cell>
        </row>
        <row r="128">
          <cell r="A128" t="str">
            <v>Corrupción119</v>
          </cell>
          <cell r="B128" t="str">
            <v/>
          </cell>
          <cell r="C128" t="str">
            <v/>
          </cell>
          <cell r="W128">
            <v>0</v>
          </cell>
        </row>
        <row r="129">
          <cell r="A129" t="str">
            <v>Corrupción120</v>
          </cell>
          <cell r="B129" t="str">
            <v/>
          </cell>
          <cell r="C129" t="str">
            <v/>
          </cell>
          <cell r="W129">
            <v>0</v>
          </cell>
        </row>
        <row r="130">
          <cell r="A130" t="str">
            <v>Corrupción121</v>
          </cell>
          <cell r="B130" t="str">
            <v/>
          </cell>
          <cell r="C130" t="str">
            <v/>
          </cell>
          <cell r="W130">
            <v>0</v>
          </cell>
        </row>
        <row r="131">
          <cell r="A131" t="str">
            <v>Corrupción122</v>
          </cell>
          <cell r="B131" t="str">
            <v/>
          </cell>
          <cell r="C131" t="str">
            <v/>
          </cell>
          <cell r="W131">
            <v>0</v>
          </cell>
        </row>
        <row r="132">
          <cell r="A132" t="str">
            <v>Corrupción123</v>
          </cell>
          <cell r="B132" t="str">
            <v/>
          </cell>
          <cell r="C132" t="str">
            <v/>
          </cell>
          <cell r="W132">
            <v>0</v>
          </cell>
        </row>
        <row r="133">
          <cell r="A133" t="str">
            <v>Corrupción124</v>
          </cell>
          <cell r="B133" t="str">
            <v/>
          </cell>
          <cell r="C133" t="str">
            <v/>
          </cell>
          <cell r="W133">
            <v>0</v>
          </cell>
        </row>
        <row r="134">
          <cell r="A134" t="str">
            <v>Corrupción125</v>
          </cell>
          <cell r="B134" t="str">
            <v/>
          </cell>
          <cell r="C134" t="str">
            <v/>
          </cell>
          <cell r="W134">
            <v>0</v>
          </cell>
        </row>
        <row r="135">
          <cell r="A135" t="str">
            <v>Corrupción126</v>
          </cell>
          <cell r="B135" t="str">
            <v/>
          </cell>
          <cell r="C135" t="str">
            <v/>
          </cell>
          <cell r="W135">
            <v>0</v>
          </cell>
        </row>
        <row r="136">
          <cell r="A136" t="str">
            <v>Corrupción127</v>
          </cell>
          <cell r="B136" t="str">
            <v/>
          </cell>
          <cell r="C136" t="str">
            <v/>
          </cell>
          <cell r="W136">
            <v>0</v>
          </cell>
        </row>
        <row r="137">
          <cell r="A137" t="str">
            <v>Corrupción128</v>
          </cell>
          <cell r="B137" t="str">
            <v/>
          </cell>
          <cell r="C137" t="str">
            <v/>
          </cell>
          <cell r="W137">
            <v>0</v>
          </cell>
        </row>
        <row r="138">
          <cell r="A138" t="str">
            <v>Corrupción129</v>
          </cell>
          <cell r="B138" t="str">
            <v/>
          </cell>
          <cell r="C138" t="str">
            <v/>
          </cell>
          <cell r="W138">
            <v>0</v>
          </cell>
        </row>
      </sheetData>
      <sheetData sheetId="7" refreshError="1"/>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nistrativ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sheetData>
      <sheetData sheetId="3">
        <row r="30">
          <cell r="D30" t="str">
            <v xml:space="preserve">   La actividad que conlleva el riesgo se ejecuta como máximo 2 veces por año</v>
          </cell>
        </row>
      </sheetData>
      <sheetData sheetId="4">
        <row r="24">
          <cell r="D24" t="str">
            <v xml:space="preserve">   Afectación menor a 10 SMLMV </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06457-5FDB-4490-8BEB-F49B1399A0F8}">
  <sheetPr filterMode="1">
    <tabColor theme="6" tint="-0.499984740745262"/>
  </sheetPr>
  <dimension ref="A1:BM185"/>
  <sheetViews>
    <sheetView tabSelected="1" topLeftCell="AK1" zoomScale="50" zoomScaleNormal="50" workbookViewId="0">
      <selection activeCell="BL9" sqref="BL9:BL10"/>
    </sheetView>
  </sheetViews>
  <sheetFormatPr baseColWidth="10" defaultColWidth="11.42578125" defaultRowHeight="16.5" x14ac:dyDescent="0.3"/>
  <cols>
    <col min="1" max="1" width="13.42578125" style="1" hidden="1" customWidth="1"/>
    <col min="2" max="2" width="6.28515625" style="12" customWidth="1"/>
    <col min="3" max="3" width="3.7109375" style="13" customWidth="1"/>
    <col min="4" max="4" width="4" style="13" customWidth="1"/>
    <col min="5" max="5" width="4.28515625" style="13" customWidth="1"/>
    <col min="6" max="6" width="3.42578125" style="13" customWidth="1"/>
    <col min="7" max="7" width="13.42578125" style="13" customWidth="1"/>
    <col min="8" max="8" width="3.28515625" style="13" customWidth="1"/>
    <col min="9" max="9" width="21.28515625" style="1" customWidth="1"/>
    <col min="10" max="10" width="17.140625" style="13" hidden="1" customWidth="1"/>
    <col min="11" max="11" width="4.85546875" style="13" customWidth="1"/>
    <col min="12" max="12" width="30.28515625" style="13" customWidth="1"/>
    <col min="13" max="13" width="18" style="1" customWidth="1"/>
    <col min="14" max="14" width="12.42578125" style="1" hidden="1" customWidth="1"/>
    <col min="15" max="15" width="15.140625" style="1" customWidth="1"/>
    <col min="16" max="16" width="12.7109375" style="1" hidden="1" customWidth="1"/>
    <col min="17" max="17" width="6.7109375" style="1" hidden="1" customWidth="1"/>
    <col min="18" max="18" width="5.85546875" style="1" hidden="1" customWidth="1"/>
    <col min="19" max="19" width="14.28515625" style="1" hidden="1" customWidth="1"/>
    <col min="20" max="20" width="17.85546875" style="1" customWidth="1"/>
    <col min="21" max="21" width="10.42578125" style="1" hidden="1" customWidth="1"/>
    <col min="22" max="22" width="10.28515625" style="1" customWidth="1"/>
    <col min="23" max="23" width="5.140625" style="1" customWidth="1"/>
    <col min="24" max="24" width="19" style="1" customWidth="1"/>
    <col min="25" max="25" width="48.28515625" style="1" customWidth="1"/>
    <col min="26" max="26" width="17.140625" style="1" customWidth="1"/>
    <col min="27" max="27" width="19.85546875" style="1" customWidth="1"/>
    <col min="28" max="28" width="5" style="1" customWidth="1"/>
    <col min="29" max="29" width="6.42578125" style="1" customWidth="1"/>
    <col min="30" max="30" width="4" style="1" customWidth="1"/>
    <col min="31" max="31" width="3" style="1" customWidth="1"/>
    <col min="32" max="32" width="5" style="1" customWidth="1"/>
    <col min="33" max="33" width="8.140625" style="1" customWidth="1"/>
    <col min="34" max="34" width="5" style="1" customWidth="1"/>
    <col min="35" max="35" width="3.7109375" style="1" hidden="1" customWidth="1"/>
    <col min="36" max="36" width="14" style="1" hidden="1" customWidth="1"/>
    <col min="37" max="37" width="6.42578125" style="1" customWidth="1"/>
    <col min="38" max="38" width="6.28515625" style="1" customWidth="1"/>
    <col min="39" max="40" width="3.7109375" style="1" hidden="1" customWidth="1"/>
    <col min="41" max="41" width="6.140625" style="1" customWidth="1"/>
    <col min="42" max="42" width="9" style="1" customWidth="1"/>
    <col min="43" max="43" width="9.42578125" style="1" hidden="1" customWidth="1"/>
    <col min="44" max="44" width="4.7109375" style="1" customWidth="1"/>
    <col min="45" max="45" width="4.140625" style="3" customWidth="1"/>
    <col min="46" max="46" width="5" style="3" customWidth="1"/>
    <col min="47" max="47" width="3.42578125" style="3" customWidth="1"/>
    <col min="48" max="48" width="5.28515625" style="3" customWidth="1"/>
    <col min="49" max="49" width="32.85546875" style="1" customWidth="1"/>
    <col min="50" max="50" width="16.42578125" style="1" customWidth="1"/>
    <col min="51" max="52" width="15.140625" style="4" customWidth="1"/>
    <col min="53" max="53" width="12.140625" style="4" customWidth="1"/>
    <col min="54" max="54" width="29.42578125" style="4" customWidth="1"/>
    <col min="55" max="55" width="6.5703125" style="4" customWidth="1"/>
    <col min="56" max="56" width="11.42578125" style="4" customWidth="1"/>
    <col min="57" max="57" width="42.7109375" style="4" customWidth="1"/>
    <col min="58" max="58" width="27.28515625" style="4" customWidth="1"/>
    <col min="59" max="59" width="4.140625" style="4" customWidth="1"/>
    <col min="60" max="60" width="9.42578125" style="4" customWidth="1"/>
    <col min="61" max="61" width="46.28515625" style="4" customWidth="1"/>
    <col min="62" max="62" width="28.42578125" style="4" customWidth="1"/>
    <col min="63" max="63" width="10.140625" style="4" customWidth="1"/>
    <col min="64" max="64" width="25.28515625" style="5" customWidth="1"/>
    <col min="65" max="65" width="16.7109375" style="1" customWidth="1"/>
    <col min="66" max="16384" width="11.42578125" style="1"/>
  </cols>
  <sheetData>
    <row r="1" spans="1:65" ht="49.5" customHeight="1" x14ac:dyDescent="0.3">
      <c r="B1" s="218"/>
      <c r="C1" s="219"/>
      <c r="D1" s="220"/>
      <c r="E1" s="221"/>
      <c r="F1" s="222"/>
      <c r="G1" s="219"/>
      <c r="H1" s="220"/>
      <c r="I1" s="222"/>
      <c r="J1" s="2"/>
      <c r="K1" s="227" t="s">
        <v>0</v>
      </c>
      <c r="L1" s="228"/>
      <c r="M1" s="229"/>
      <c r="N1" s="230"/>
      <c r="O1" s="231"/>
      <c r="P1" s="230"/>
      <c r="Q1" s="230"/>
      <c r="R1" s="230"/>
      <c r="S1" s="230"/>
      <c r="T1" s="231"/>
      <c r="U1" s="230"/>
      <c r="V1" s="227"/>
      <c r="W1" s="228"/>
      <c r="X1" s="228"/>
      <c r="Y1" s="229"/>
      <c r="Z1" s="236" t="s">
        <v>1</v>
      </c>
      <c r="AA1" s="237"/>
    </row>
    <row r="2" spans="1:65" ht="49.5" customHeight="1" thickBot="1" x14ac:dyDescent="0.35">
      <c r="B2" s="223"/>
      <c r="C2" s="224"/>
      <c r="D2" s="225"/>
      <c r="E2" s="224"/>
      <c r="F2" s="226"/>
      <c r="G2" s="224"/>
      <c r="H2" s="225"/>
      <c r="I2" s="226"/>
      <c r="J2" s="6"/>
      <c r="K2" s="232"/>
      <c r="L2" s="233"/>
      <c r="M2" s="234"/>
      <c r="N2" s="230"/>
      <c r="O2" s="235"/>
      <c r="P2" s="230"/>
      <c r="Q2" s="230"/>
      <c r="R2" s="230"/>
      <c r="S2" s="230"/>
      <c r="T2" s="235"/>
      <c r="U2" s="230"/>
      <c r="V2" s="232"/>
      <c r="W2" s="233"/>
      <c r="X2" s="233"/>
      <c r="Y2" s="234"/>
      <c r="Z2" s="238"/>
      <c r="AA2" s="239"/>
      <c r="AB2" s="7"/>
      <c r="AC2" s="7"/>
      <c r="AD2" s="7"/>
      <c r="AE2" s="7"/>
      <c r="AF2" s="7"/>
      <c r="AG2" s="7"/>
      <c r="AH2" s="7"/>
      <c r="AI2" s="7"/>
      <c r="AJ2" s="7"/>
      <c r="AK2" s="7"/>
      <c r="AL2" s="7"/>
      <c r="AM2" s="7"/>
      <c r="AN2" s="7"/>
      <c r="AO2" s="7"/>
      <c r="AP2" s="7"/>
      <c r="AQ2" s="7"/>
      <c r="AR2" s="7"/>
      <c r="AS2" s="7"/>
      <c r="AT2" s="7"/>
      <c r="AU2" s="7"/>
      <c r="AV2" s="7"/>
      <c r="AW2" s="7"/>
      <c r="AX2" s="7"/>
      <c r="AY2" s="8"/>
      <c r="AZ2" s="8"/>
      <c r="BA2" s="8"/>
      <c r="BB2" s="8"/>
      <c r="BC2" s="8"/>
      <c r="BD2" s="8"/>
      <c r="BE2" s="8"/>
      <c r="BF2" s="8"/>
      <c r="BG2" s="8"/>
    </row>
    <row r="3" spans="1:65" ht="29.1" customHeight="1" x14ac:dyDescent="0.3">
      <c r="B3" s="9"/>
      <c r="C3" s="10"/>
      <c r="D3" s="10"/>
      <c r="E3" s="7"/>
      <c r="F3" s="7"/>
      <c r="G3" s="7"/>
      <c r="H3" s="7"/>
      <c r="I3" s="10"/>
      <c r="J3" s="11"/>
      <c r="K3" s="10"/>
      <c r="L3" s="10"/>
      <c r="M3" s="10"/>
      <c r="N3" s="11"/>
      <c r="O3" s="10"/>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8"/>
      <c r="AZ3" s="8"/>
      <c r="BA3" s="8"/>
      <c r="BB3" s="8"/>
      <c r="BC3" s="8"/>
      <c r="BD3" s="8"/>
      <c r="BE3" s="8"/>
      <c r="BF3" s="8"/>
      <c r="BG3" s="8"/>
    </row>
    <row r="4" spans="1:65" ht="50.25" customHeight="1" x14ac:dyDescent="0.4">
      <c r="B4" s="240" t="s">
        <v>2</v>
      </c>
      <c r="C4" s="241"/>
      <c r="D4" s="240"/>
      <c r="E4" s="240"/>
      <c r="F4" s="240"/>
      <c r="G4" s="241"/>
      <c r="H4" s="240"/>
      <c r="I4" s="240"/>
      <c r="J4" s="241"/>
      <c r="K4" s="240"/>
      <c r="L4" s="240"/>
      <c r="M4" s="240"/>
      <c r="N4" s="241"/>
      <c r="O4" s="240"/>
      <c r="P4" s="241"/>
      <c r="Q4" s="241"/>
      <c r="R4" s="241"/>
      <c r="S4" s="241"/>
      <c r="T4" s="240"/>
      <c r="U4" s="241"/>
      <c r="V4" s="240"/>
      <c r="W4" s="240"/>
      <c r="X4" s="240"/>
      <c r="Y4" s="240"/>
      <c r="Z4" s="240"/>
      <c r="AA4" s="240"/>
      <c r="AB4" s="7"/>
      <c r="AC4" s="7"/>
      <c r="AD4" s="7"/>
      <c r="AE4" s="7"/>
      <c r="AF4" s="7"/>
      <c r="AG4" s="7"/>
      <c r="AH4" s="7"/>
      <c r="AI4" s="7"/>
      <c r="AJ4" s="7"/>
      <c r="AK4" s="7"/>
      <c r="AL4" s="7"/>
      <c r="AM4" s="7"/>
      <c r="AN4" s="7"/>
      <c r="AO4" s="7"/>
      <c r="AP4" s="7"/>
      <c r="AQ4" s="7"/>
      <c r="AR4" s="7"/>
      <c r="AS4" s="7"/>
      <c r="AT4" s="7"/>
      <c r="AU4" s="7"/>
      <c r="AV4" s="7"/>
      <c r="AW4" s="7"/>
      <c r="AX4" s="7"/>
      <c r="AY4" s="8"/>
      <c r="AZ4" s="8"/>
      <c r="BA4" s="8"/>
      <c r="BB4" s="8"/>
      <c r="BC4" s="8"/>
      <c r="BD4" s="8"/>
      <c r="BE4" s="8"/>
      <c r="BF4" s="8"/>
      <c r="BG4" s="8"/>
    </row>
    <row r="5" spans="1:65" ht="17.100000000000001" customHeight="1" x14ac:dyDescent="0.3">
      <c r="B5" s="9"/>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8"/>
      <c r="AZ5" s="8"/>
      <c r="BA5" s="8"/>
      <c r="BB5" s="8"/>
      <c r="BC5" s="8"/>
      <c r="BD5" s="8"/>
      <c r="BE5" s="8"/>
      <c r="BF5" s="8"/>
      <c r="BG5" s="8"/>
    </row>
    <row r="6" spans="1:65" x14ac:dyDescent="0.3">
      <c r="J6" s="3"/>
      <c r="K6" s="3"/>
      <c r="L6" s="3"/>
    </row>
    <row r="7" spans="1:65" s="14" customFormat="1" ht="26.1" customHeight="1" x14ac:dyDescent="0.2">
      <c r="B7" s="242" t="s">
        <v>3</v>
      </c>
      <c r="C7" s="243"/>
      <c r="D7" s="243"/>
      <c r="E7" s="243"/>
      <c r="F7" s="243"/>
      <c r="G7" s="243"/>
      <c r="H7" s="243"/>
      <c r="I7" s="243"/>
      <c r="J7" s="243"/>
      <c r="K7" s="243"/>
      <c r="L7" s="243"/>
      <c r="M7" s="244"/>
      <c r="N7" s="245" t="s">
        <v>4</v>
      </c>
      <c r="O7" s="245"/>
      <c r="P7" s="245"/>
      <c r="Q7" s="245"/>
      <c r="R7" s="245"/>
      <c r="S7" s="245"/>
      <c r="T7" s="245"/>
      <c r="U7" s="245"/>
      <c r="V7" s="246" t="s">
        <v>5</v>
      </c>
      <c r="W7" s="246"/>
      <c r="X7" s="246"/>
      <c r="Y7" s="246"/>
      <c r="Z7" s="246"/>
      <c r="AA7" s="246"/>
      <c r="AB7" s="246"/>
      <c r="AC7" s="246"/>
      <c r="AD7" s="246"/>
      <c r="AE7" s="246"/>
      <c r="AF7" s="246"/>
      <c r="AG7" s="246"/>
      <c r="AH7" s="246"/>
      <c r="AI7" s="246"/>
      <c r="AJ7" s="246"/>
      <c r="AK7" s="246"/>
      <c r="AL7" s="246"/>
      <c r="AM7" s="246"/>
      <c r="AN7" s="246"/>
      <c r="AO7" s="246"/>
      <c r="AP7" s="247"/>
      <c r="AQ7" s="247"/>
      <c r="AR7" s="247"/>
      <c r="AS7" s="247"/>
      <c r="AT7" s="247"/>
      <c r="AU7" s="196" t="s">
        <v>6</v>
      </c>
      <c r="AV7" s="197"/>
      <c r="AW7" s="197"/>
      <c r="AX7" s="197"/>
      <c r="AY7" s="197"/>
      <c r="AZ7" s="197"/>
      <c r="BA7" s="198"/>
      <c r="BB7" s="199" t="s">
        <v>7</v>
      </c>
      <c r="BC7" s="200" t="s">
        <v>8</v>
      </c>
      <c r="BD7" s="201"/>
      <c r="BE7" s="201"/>
      <c r="BF7" s="201"/>
      <c r="BG7" s="201"/>
      <c r="BH7" s="201"/>
      <c r="BI7" s="201"/>
      <c r="BJ7" s="201"/>
      <c r="BK7" s="201"/>
      <c r="BL7" s="201"/>
      <c r="BM7" s="202"/>
    </row>
    <row r="8" spans="1:65" s="14" customFormat="1" ht="45" customHeight="1" x14ac:dyDescent="0.2">
      <c r="B8" s="203" t="s">
        <v>9</v>
      </c>
      <c r="C8" s="204"/>
      <c r="D8" s="204"/>
      <c r="E8" s="204"/>
      <c r="F8" s="204"/>
      <c r="G8" s="204"/>
      <c r="H8" s="205"/>
      <c r="I8" s="206" t="s">
        <v>10</v>
      </c>
      <c r="J8" s="207"/>
      <c r="K8" s="208" t="s">
        <v>11</v>
      </c>
      <c r="L8" s="209"/>
      <c r="M8" s="210"/>
      <c r="N8" s="211" t="s">
        <v>12</v>
      </c>
      <c r="O8" s="212"/>
      <c r="P8" s="213"/>
      <c r="Q8" s="214" t="s">
        <v>13</v>
      </c>
      <c r="R8" s="215"/>
      <c r="S8" s="215"/>
      <c r="T8" s="215"/>
      <c r="U8" s="216"/>
      <c r="V8" s="15" t="s">
        <v>14</v>
      </c>
      <c r="W8" s="185" t="s">
        <v>15</v>
      </c>
      <c r="X8" s="186"/>
      <c r="Y8" s="186"/>
      <c r="Z8" s="186"/>
      <c r="AA8" s="217"/>
      <c r="AB8" s="185" t="s">
        <v>16</v>
      </c>
      <c r="AC8" s="186"/>
      <c r="AD8" s="186"/>
      <c r="AE8" s="186"/>
      <c r="AF8" s="186"/>
      <c r="AG8" s="186"/>
      <c r="AH8" s="186"/>
      <c r="AI8" s="186"/>
      <c r="AJ8" s="186"/>
      <c r="AK8" s="186"/>
      <c r="AL8" s="186"/>
      <c r="AM8" s="186"/>
      <c r="AN8" s="186"/>
      <c r="AO8" s="186"/>
      <c r="AP8" s="187" t="s">
        <v>17</v>
      </c>
      <c r="AQ8" s="187"/>
      <c r="AR8" s="187"/>
      <c r="AS8" s="187"/>
      <c r="AT8" s="187"/>
      <c r="AU8" s="16"/>
      <c r="AV8" s="16"/>
      <c r="AW8" s="188" t="s">
        <v>18</v>
      </c>
      <c r="AX8" s="188"/>
      <c r="AY8" s="188"/>
      <c r="AZ8" s="188"/>
      <c r="BA8" s="188"/>
      <c r="BB8" s="199"/>
      <c r="BC8" s="189" t="s">
        <v>19</v>
      </c>
      <c r="BD8" s="190"/>
      <c r="BE8" s="190"/>
      <c r="BF8" s="191"/>
      <c r="BG8" s="192" t="s">
        <v>20</v>
      </c>
      <c r="BH8" s="193"/>
      <c r="BI8" s="193"/>
      <c r="BJ8" s="194"/>
      <c r="BK8" s="195" t="s">
        <v>21</v>
      </c>
      <c r="BL8" s="195"/>
      <c r="BM8" s="195"/>
    </row>
    <row r="9" spans="1:65" s="14" customFormat="1" ht="45.95" customHeight="1" x14ac:dyDescent="0.2">
      <c r="A9" s="182"/>
      <c r="B9" s="183" t="s">
        <v>22</v>
      </c>
      <c r="C9" s="184" t="s">
        <v>23</v>
      </c>
      <c r="D9" s="184" t="s">
        <v>24</v>
      </c>
      <c r="E9" s="183" t="s">
        <v>25</v>
      </c>
      <c r="F9" s="183" t="s">
        <v>26</v>
      </c>
      <c r="G9" s="184" t="s">
        <v>27</v>
      </c>
      <c r="H9" s="184" t="s">
        <v>28</v>
      </c>
      <c r="I9" s="180" t="s">
        <v>29</v>
      </c>
      <c r="J9" s="180" t="s">
        <v>30</v>
      </c>
      <c r="K9" s="181" t="s">
        <v>31</v>
      </c>
      <c r="L9" s="180" t="s">
        <v>32</v>
      </c>
      <c r="M9" s="180" t="s">
        <v>33</v>
      </c>
      <c r="N9" s="176" t="s">
        <v>34</v>
      </c>
      <c r="O9" s="176" t="s">
        <v>12</v>
      </c>
      <c r="P9" s="176" t="s">
        <v>35</v>
      </c>
      <c r="Q9" s="177" t="s">
        <v>36</v>
      </c>
      <c r="R9" s="178"/>
      <c r="S9" s="176" t="s">
        <v>37</v>
      </c>
      <c r="T9" s="176" t="s">
        <v>38</v>
      </c>
      <c r="U9" s="176" t="s">
        <v>39</v>
      </c>
      <c r="V9" s="175" t="s">
        <v>40</v>
      </c>
      <c r="W9" s="163" t="s">
        <v>41</v>
      </c>
      <c r="X9" s="163" t="s">
        <v>42</v>
      </c>
      <c r="Y9" s="175" t="s">
        <v>43</v>
      </c>
      <c r="Z9" s="175" t="s">
        <v>44</v>
      </c>
      <c r="AA9" s="175" t="s">
        <v>45</v>
      </c>
      <c r="AB9" s="169" t="s">
        <v>46</v>
      </c>
      <c r="AC9" s="170"/>
      <c r="AD9" s="170"/>
      <c r="AE9" s="170"/>
      <c r="AF9" s="170"/>
      <c r="AG9" s="170"/>
      <c r="AH9" s="170"/>
      <c r="AI9" s="170"/>
      <c r="AJ9" s="171"/>
      <c r="AK9" s="172" t="s">
        <v>47</v>
      </c>
      <c r="AL9" s="169" t="s">
        <v>48</v>
      </c>
      <c r="AM9" s="170"/>
      <c r="AN9" s="170"/>
      <c r="AO9" s="171"/>
      <c r="AP9" s="174" t="s">
        <v>49</v>
      </c>
      <c r="AQ9" s="174" t="s">
        <v>50</v>
      </c>
      <c r="AR9" s="163" t="s">
        <v>51</v>
      </c>
      <c r="AS9" s="163" t="s">
        <v>52</v>
      </c>
      <c r="AT9" s="163" t="s">
        <v>53</v>
      </c>
      <c r="AU9" s="164" t="s">
        <v>54</v>
      </c>
      <c r="AV9" s="165" t="s">
        <v>55</v>
      </c>
      <c r="AW9" s="161" t="s">
        <v>56</v>
      </c>
      <c r="AX9" s="167" t="s">
        <v>57</v>
      </c>
      <c r="AY9" s="161" t="s">
        <v>58</v>
      </c>
      <c r="AZ9" s="161" t="s">
        <v>59</v>
      </c>
      <c r="BA9" s="161" t="s">
        <v>60</v>
      </c>
      <c r="BB9" s="199"/>
      <c r="BC9" s="162" t="s">
        <v>41</v>
      </c>
      <c r="BD9" s="158" t="s">
        <v>61</v>
      </c>
      <c r="BE9" s="158" t="s">
        <v>62</v>
      </c>
      <c r="BF9" s="158" t="s">
        <v>63</v>
      </c>
      <c r="BG9" s="159" t="s">
        <v>64</v>
      </c>
      <c r="BH9" s="158" t="s">
        <v>61</v>
      </c>
      <c r="BI9" s="158" t="s">
        <v>62</v>
      </c>
      <c r="BJ9" s="158" t="s">
        <v>63</v>
      </c>
      <c r="BK9" s="158" t="s">
        <v>61</v>
      </c>
      <c r="BL9" s="157" t="s">
        <v>62</v>
      </c>
      <c r="BM9" s="158" t="s">
        <v>63</v>
      </c>
    </row>
    <row r="10" spans="1:65" s="22" customFormat="1" ht="69" customHeight="1" x14ac:dyDescent="0.25">
      <c r="A10" s="182"/>
      <c r="B10" s="183"/>
      <c r="C10" s="184"/>
      <c r="D10" s="184" t="s">
        <v>65</v>
      </c>
      <c r="E10" s="183"/>
      <c r="F10" s="183"/>
      <c r="G10" s="184"/>
      <c r="H10" s="184"/>
      <c r="I10" s="180"/>
      <c r="J10" s="180"/>
      <c r="K10" s="181"/>
      <c r="L10" s="180"/>
      <c r="M10" s="180"/>
      <c r="N10" s="176"/>
      <c r="O10" s="176"/>
      <c r="P10" s="176"/>
      <c r="Q10" s="17" t="s">
        <v>66</v>
      </c>
      <c r="R10" s="18" t="s">
        <v>67</v>
      </c>
      <c r="S10" s="176"/>
      <c r="T10" s="179"/>
      <c r="U10" s="176"/>
      <c r="V10" s="175"/>
      <c r="W10" s="163"/>
      <c r="X10" s="163"/>
      <c r="Y10" s="175"/>
      <c r="Z10" s="175"/>
      <c r="AA10" s="175"/>
      <c r="AB10" s="19" t="s">
        <v>68</v>
      </c>
      <c r="AC10" s="20" t="s">
        <v>69</v>
      </c>
      <c r="AD10" s="20" t="s">
        <v>70</v>
      </c>
      <c r="AE10" s="20" t="s">
        <v>71</v>
      </c>
      <c r="AF10" s="20" t="s">
        <v>72</v>
      </c>
      <c r="AG10" s="20" t="s">
        <v>73</v>
      </c>
      <c r="AH10" s="20" t="s">
        <v>74</v>
      </c>
      <c r="AI10" s="21" t="s">
        <v>75</v>
      </c>
      <c r="AJ10" s="20" t="s">
        <v>76</v>
      </c>
      <c r="AK10" s="173"/>
      <c r="AL10" s="20" t="s">
        <v>77</v>
      </c>
      <c r="AM10" s="20" t="s">
        <v>78</v>
      </c>
      <c r="AN10" s="20" t="s">
        <v>79</v>
      </c>
      <c r="AO10" s="20" t="s">
        <v>80</v>
      </c>
      <c r="AP10" s="163"/>
      <c r="AQ10" s="163"/>
      <c r="AR10" s="163"/>
      <c r="AS10" s="163"/>
      <c r="AT10" s="163"/>
      <c r="AU10" s="164"/>
      <c r="AV10" s="166"/>
      <c r="AW10" s="161"/>
      <c r="AX10" s="168"/>
      <c r="AY10" s="161"/>
      <c r="AZ10" s="161"/>
      <c r="BA10" s="161"/>
      <c r="BB10" s="199"/>
      <c r="BC10" s="162"/>
      <c r="BD10" s="158"/>
      <c r="BE10" s="158"/>
      <c r="BF10" s="158"/>
      <c r="BG10" s="160"/>
      <c r="BH10" s="158"/>
      <c r="BI10" s="158"/>
      <c r="BJ10" s="158"/>
      <c r="BK10" s="158"/>
      <c r="BL10" s="157"/>
      <c r="BM10" s="158"/>
    </row>
    <row r="11" spans="1:65" s="3" customFormat="1" ht="89.25" x14ac:dyDescent="0.25">
      <c r="A11" s="116" t="str">
        <f>C11&amp;COUNTIF($C$9:C11,C11)</f>
        <v>Corrupción1</v>
      </c>
      <c r="B11" s="154">
        <v>1</v>
      </c>
      <c r="C11" s="118" t="s">
        <v>81</v>
      </c>
      <c r="D11" s="121" t="s">
        <v>82</v>
      </c>
      <c r="E11" s="121" t="s">
        <v>83</v>
      </c>
      <c r="F11" s="121" t="s">
        <v>84</v>
      </c>
      <c r="G11" s="156" t="s">
        <v>85</v>
      </c>
      <c r="H11" s="83" t="s">
        <v>86</v>
      </c>
      <c r="I11" s="128" t="str">
        <f>"Posibilidad de recibir o solicitar cualquier dádiva o beneficio a nombre propio o de terceros, con el fin de "&amp;J11</f>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
      <c r="J11" s="108" t="s">
        <v>87</v>
      </c>
      <c r="K11" s="25" t="s">
        <v>88</v>
      </c>
      <c r="L11" s="26" t="s">
        <v>89</v>
      </c>
      <c r="M11" s="145" t="s">
        <v>90</v>
      </c>
      <c r="N11" s="108" t="s">
        <v>91</v>
      </c>
      <c r="O11" s="105" t="str">
        <f>IF(N11="","",IF(OR($N11=[2]Tabla_Probabilidad!$D$20,$N11=[2]Tabla_Probabilidad!$J$20),"Muy Baja",IF(OR($N11=[2]Tabla_Probabilidad!$E$20,$N11=[2]Tabla_Probabilidad!$K$20),"Baja",IF(OR($N11=[2]Tabla_Probabilidad!$F$20,$N11=[2]Tabla_Probabilidad!$L$20),"Media",IF(OR($N11=[2]Tabla_Probabilidad!$G$20,$N11=[2]Tabla_Probabilidad!$M$20),"Alta",IF(OR($N11=[2]Tabla_Probabilidad!$H$20,$N11=[2]Tabla_Probabilidad!$N$20),"Muy Alta"))))))</f>
        <v>Media</v>
      </c>
      <c r="P11" s="112">
        <f>IF(O11="Muy Baja",1,IF(O11="Baja",2,IF(O11="Media",3,IF(O11="Alta",4,IF(O11="Muy Alta",5,"")))))</f>
        <v>3</v>
      </c>
      <c r="Q11" s="113" t="str">
        <f>IFERROR(IF($C11="Corrupción",HYPERLINK("#"&amp;"Impacto_Riesgos!C"&amp;MATCH($B11,[2]Impacto_Riesgos!$B$10:$B$138,0)+9,"Calcula el impacto aquí"),"")," ")</f>
        <v>Calcula el impacto aquí</v>
      </c>
      <c r="R11" s="138">
        <f>IFERROR(VLOOKUP(A11,[2]Impacto_Riesgos!$A$8:$W$138,23,),"NA")</f>
        <v>14</v>
      </c>
      <c r="S11" s="104" t="s">
        <v>92</v>
      </c>
      <c r="T11" s="105" t="str">
        <f>IF($S11='[2]Tabla Impacto'!$F$10,"Moderado",IF($S11='[2]Tabla Impacto'!$G$10,"Mayor",IF($S11='[2]Tabla Impacto'!$H$10,"Catastrófico","")))</f>
        <v>Catastrófico</v>
      </c>
      <c r="U11" s="103">
        <f>IF(T11="Leve",1,IF(T11="Menor",2,IF(T11="Moderado",3,IF(T11="Mayor",4,IF(T11="Catastrófico",5,"")))))</f>
        <v>5</v>
      </c>
      <c r="V11" s="106" t="str">
        <f>IF(OR(AND($O11="Muy Baja",T11="Leve"),AND($O11="Muy Baja",T11="Menor"),AND($O11="Baja",T11="Leve"),AND($O11="Baja",T11="Menor"),AND($O11="Media",T11="Leve")),"Bajo",IF(OR(AND($O11="Muy baja",T11="Moderado"),AND($O11="Baja",T11="Moderado"),AND($O11="Media",T11="Menor"),AND($O11="Alta",T11="Leve")),"Moderado",IF(OR(AND($O11="Muy Baja",T11="Mayor"),AND($O11="Baja",T11="Mayor"),AND($O11="Media",T11="Moderado"),AND($O11="Alta",T11="Menor"),AND($O11="Alta",T11="Moderado"),AND($O11="Muy Alta",T11="Leve"),AND($O11="Muy Alta",T11="Menor")),"Alto",IF(OR(AND($O11="Muy Baja",T11="Catastrófico"),AND($O11="Baja",T11="Catastrófico"),AND($O11="Media",T11="Mayor"),AND($O11="Media",T11="Catastrófico"),AND($O11="Alta",T11="Mayor"),AND($O11="Alta",T11="Catastrófico"),AND($O11="Muy Alta",T11="Moderado"),AND($O11="Muy Alta",T11="Mayor"),AND($O11="Muy Alta",T11="Catastrófico")),"Extremo",""))))</f>
        <v>Extremo</v>
      </c>
      <c r="W11" s="25" t="s">
        <v>93</v>
      </c>
      <c r="X11" s="24" t="s">
        <v>94</v>
      </c>
      <c r="Y11" s="27" t="s">
        <v>95</v>
      </c>
      <c r="Z11" s="27" t="s">
        <v>96</v>
      </c>
      <c r="AA11" s="28" t="s">
        <v>97</v>
      </c>
      <c r="AB11" s="29" t="s">
        <v>98</v>
      </c>
      <c r="AC11" s="29" t="s">
        <v>99</v>
      </c>
      <c r="AD11" s="23" t="s">
        <v>100</v>
      </c>
      <c r="AE11" s="23" t="s">
        <v>101</v>
      </c>
      <c r="AF11" s="23" t="s">
        <v>102</v>
      </c>
      <c r="AG11" s="30" t="s">
        <v>100</v>
      </c>
      <c r="AH11" s="23" t="s">
        <v>103</v>
      </c>
      <c r="AI11" s="31">
        <f>IF(COUNTBLANK(AB11:AH11)=7,"",IF($AB11="Asignado",15,0)+IF($AC11="Adecuado",15,0)+IF($AD11="Oportuna",15,0)+IF($AE11="Prevenir",15,0)+IF($AE11="Detectar",10,0)+IF($AF11="Confiable",15,0)+IF($AG11="Oportuna",15,0)+IF($AH11="Completa",10,0)+IF($AH11="Incompleta",5,0))</f>
        <v>100</v>
      </c>
      <c r="AJ11" s="31" t="str">
        <f t="shared" ref="AJ11:AJ74" si="0">IF(COUNTBLANK(AB11:AH11)=7,"",IF($AI11&lt;86,"Débil",IF($AI11&lt;96,"Moderado","Fuerte")))</f>
        <v>Fuerte</v>
      </c>
      <c r="AK11" s="23" t="s">
        <v>104</v>
      </c>
      <c r="AL11" s="31" t="str">
        <f>IFERROR(VLOOKUP(AJ11&amp;AK11,[2]Tabla_Controles!$B$56:$G$65,5,FALSE),"")</f>
        <v>Fuerte</v>
      </c>
      <c r="AM11" s="32">
        <f>IF($AL11="","",IF($AL11="Fuerte",100,IF($AL11="Moderado",50,0)))</f>
        <v>100</v>
      </c>
      <c r="AN11" s="132">
        <f>IFERROR(AVERAGE(AM11:AM17),"")</f>
        <v>66.666666666666671</v>
      </c>
      <c r="AO11" s="94" t="str">
        <f>IF($AN11=100,"Fuerte",IF($AN11&lt;100,"Moderado",IF($AN11&lt;50,"Débil",IF($AN11=0,"",""))))</f>
        <v>Moderado</v>
      </c>
      <c r="AP11" s="135" t="s">
        <v>105</v>
      </c>
      <c r="AQ11" s="98">
        <f>IFERROR(P11-VLOOKUP(AO11&amp;AP11,[2]Tabla_Controles!$B$77:$E$83,4,0),"")</f>
        <v>2</v>
      </c>
      <c r="AR11" s="101" t="str">
        <f>IF($AQ11="","",IF($AQ11=1,"Muy Baja",IF($AQ11=2,"Baja",IF($AQ11=3,"Media",IF($AQ11=4,"Alta",IF($AQ11=5,"Muy Alta","Muy Baja"))))))</f>
        <v>Baja</v>
      </c>
      <c r="AS11" s="101" t="str">
        <f>T11</f>
        <v>Catastrófico</v>
      </c>
      <c r="AT11" s="102" t="str">
        <f>IF(OR(AND($AR11="Muy Baja",$AS11="Leve"),AND($AR11="Muy Baja",$AS11="Menor"),AND($AR11="Baja",$AS11="Leve"),AND($AR11="Baja",$AS11="Menor"),AND($AR11="Media",$AS11="Leve")),"Bajo",IF(OR(AND($AR11="Muy baja",$AS11="Moderado"),AND($AR11="Baja",$AS11="Moderado"),AND($AR11="Media",$AS11="Menor"),AND($AR11="Alta",$AS11="Leve")),"Moderado",IF(OR(AND($AR11="Muy Baja",$AS11="Mayor"),AND($AR11="Baja",$AS11="Mayor"),AND($AR11="Media",$AS11="Moderado"),AND($AR11="Alta",$AS11="Menor"),AND($AR11="Alta",$AS11="Moderado"),AND($AR11="Muy Alta",$AS11="Leve"),AND($AR11="Muy Alta",$AS11="Menor")),"Alto",IF(OR(AND($AR11="Muy Baja",$AS11="Catastrófico"),AND($AR11="Baja",$AS11="Catastrófico"),AND($AR11="Media",$AS11="Mayor"),AND($AR11="Media",$AS11="Catastrófico"),AND($AR11="Alta",$AS11="Mayor"),AND($AR11="Alta",$AS11="Catastrófico"),AND($AR11="Muy Alta",$AS11="Moderado"),AND($AR11="Muy Alta",$AS11="Mayor"),AND($AR11="Muy Alta",$AS11="Catastrófico")),"Extremo",""))))</f>
        <v>Extremo</v>
      </c>
      <c r="AU11" s="83" t="s">
        <v>106</v>
      </c>
      <c r="AV11" s="33" t="s">
        <v>107</v>
      </c>
      <c r="AW11" s="34" t="s">
        <v>108</v>
      </c>
      <c r="AX11" s="35" t="s">
        <v>109</v>
      </c>
      <c r="AY11" s="36" t="s">
        <v>97</v>
      </c>
      <c r="AZ11" s="37">
        <v>45199</v>
      </c>
      <c r="BA11" s="38" t="s">
        <v>110</v>
      </c>
      <c r="BB11" s="141" t="s">
        <v>111</v>
      </c>
      <c r="BC11" s="25" t="s">
        <v>93</v>
      </c>
      <c r="BD11" s="39" t="s">
        <v>112</v>
      </c>
      <c r="BE11" s="40" t="s">
        <v>113</v>
      </c>
      <c r="BF11" s="40" t="s">
        <v>114</v>
      </c>
      <c r="BG11" s="41" t="s">
        <v>107</v>
      </c>
      <c r="BH11" s="39" t="s">
        <v>112</v>
      </c>
      <c r="BI11" s="36" t="s">
        <v>115</v>
      </c>
      <c r="BJ11" s="36" t="s">
        <v>116</v>
      </c>
      <c r="BK11" s="129" t="s">
        <v>117</v>
      </c>
      <c r="BL11" s="144" t="s">
        <v>118</v>
      </c>
      <c r="BM11" s="129" t="s">
        <v>119</v>
      </c>
    </row>
    <row r="12" spans="1:65" ht="116.1" customHeight="1" x14ac:dyDescent="0.3">
      <c r="A12" s="116"/>
      <c r="B12" s="155">
        <v>1</v>
      </c>
      <c r="C12" s="119"/>
      <c r="D12" s="121"/>
      <c r="E12" s="121"/>
      <c r="F12" s="121"/>
      <c r="G12" s="156"/>
      <c r="H12" s="83"/>
      <c r="I12" s="128"/>
      <c r="J12" s="108"/>
      <c r="K12" s="25" t="s">
        <v>120</v>
      </c>
      <c r="L12" s="26" t="s">
        <v>121</v>
      </c>
      <c r="M12" s="146"/>
      <c r="N12" s="108"/>
      <c r="O12" s="105"/>
      <c r="P12" s="112"/>
      <c r="Q12" s="114"/>
      <c r="R12" s="139"/>
      <c r="S12" s="104"/>
      <c r="T12" s="105"/>
      <c r="U12" s="103"/>
      <c r="V12" s="106"/>
      <c r="W12" s="25" t="s">
        <v>122</v>
      </c>
      <c r="X12" s="24" t="s">
        <v>123</v>
      </c>
      <c r="Y12" s="27" t="s">
        <v>124</v>
      </c>
      <c r="Z12" s="27" t="s">
        <v>96</v>
      </c>
      <c r="AA12" s="28" t="s">
        <v>125</v>
      </c>
      <c r="AB12" s="29" t="s">
        <v>98</v>
      </c>
      <c r="AC12" s="29" t="s">
        <v>99</v>
      </c>
      <c r="AD12" s="23" t="s">
        <v>126</v>
      </c>
      <c r="AE12" s="23" t="s">
        <v>101</v>
      </c>
      <c r="AF12" s="23" t="s">
        <v>102</v>
      </c>
      <c r="AG12" s="30" t="s">
        <v>100</v>
      </c>
      <c r="AH12" s="23" t="s">
        <v>103</v>
      </c>
      <c r="AI12" s="31">
        <f t="shared" ref="AI12:AI75" si="1">IF(COUNTBLANK(AB12:AH12)=7,"",IF($AB12="Asignado",15,0)+IF($AC12="Adecuado",15,0)+IF($AD12="Oportuna",15,0)+IF($AE12="Prevenir",15,0)+IF($AE12="Detectar",10,0)+IF($AF12="Confiable",15,0)+IF($AG12="Oportuna",15,0)+IF($AH12="Completa",10,0)+IF($AH12="Incompleta",5,0))</f>
        <v>85</v>
      </c>
      <c r="AJ12" s="31" t="str">
        <f t="shared" si="0"/>
        <v>Débil</v>
      </c>
      <c r="AK12" s="23" t="s">
        <v>127</v>
      </c>
      <c r="AL12" s="31" t="str">
        <f>IFERROR(VLOOKUP(AJ12&amp;AK12,[2]Tabla_Controles!$B$56:$G$65,5,FALSE),"")</f>
        <v>Débil</v>
      </c>
      <c r="AM12" s="32">
        <f t="shared" ref="AM12:AM75" si="2">IF($AL12="","",IF($AL12="Fuerte",100,IF($AL12="Moderado",50,0)))</f>
        <v>0</v>
      </c>
      <c r="AN12" s="133"/>
      <c r="AO12" s="95"/>
      <c r="AP12" s="136"/>
      <c r="AQ12" s="99"/>
      <c r="AR12" s="101"/>
      <c r="AS12" s="101"/>
      <c r="AT12" s="102"/>
      <c r="AU12" s="83"/>
      <c r="AV12" s="33" t="s">
        <v>128</v>
      </c>
      <c r="AW12" s="36" t="s">
        <v>129</v>
      </c>
      <c r="AX12" s="36" t="s">
        <v>130</v>
      </c>
      <c r="AY12" s="36" t="s">
        <v>125</v>
      </c>
      <c r="AZ12" s="39" t="s">
        <v>131</v>
      </c>
      <c r="BA12" s="38" t="s">
        <v>110</v>
      </c>
      <c r="BB12" s="142"/>
      <c r="BC12" s="25" t="s">
        <v>122</v>
      </c>
      <c r="BD12" s="42" t="s">
        <v>112</v>
      </c>
      <c r="BE12" s="43" t="s">
        <v>132</v>
      </c>
      <c r="BF12" s="43" t="s">
        <v>133</v>
      </c>
      <c r="BG12" s="41" t="s">
        <v>128</v>
      </c>
      <c r="BH12" s="42" t="s">
        <v>112</v>
      </c>
      <c r="BI12" s="44" t="s">
        <v>134</v>
      </c>
      <c r="BJ12" s="44" t="s">
        <v>133</v>
      </c>
      <c r="BK12" s="130"/>
      <c r="BL12" s="89"/>
      <c r="BM12" s="92"/>
    </row>
    <row r="13" spans="1:65" ht="99" x14ac:dyDescent="0.3">
      <c r="A13" s="116"/>
      <c r="B13" s="155">
        <v>1</v>
      </c>
      <c r="C13" s="119"/>
      <c r="D13" s="121"/>
      <c r="E13" s="121"/>
      <c r="F13" s="121"/>
      <c r="G13" s="156"/>
      <c r="H13" s="83"/>
      <c r="I13" s="128"/>
      <c r="J13" s="108"/>
      <c r="K13" s="25" t="s">
        <v>135</v>
      </c>
      <c r="L13" s="26" t="s">
        <v>136</v>
      </c>
      <c r="M13" s="146"/>
      <c r="N13" s="108"/>
      <c r="O13" s="105"/>
      <c r="P13" s="112"/>
      <c r="Q13" s="114"/>
      <c r="R13" s="139"/>
      <c r="S13" s="104"/>
      <c r="T13" s="105"/>
      <c r="U13" s="103"/>
      <c r="V13" s="106"/>
      <c r="W13" s="25" t="s">
        <v>137</v>
      </c>
      <c r="X13" s="24" t="s">
        <v>138</v>
      </c>
      <c r="Y13" s="27" t="s">
        <v>139</v>
      </c>
      <c r="Z13" s="27" t="s">
        <v>140</v>
      </c>
      <c r="AA13" s="28" t="s">
        <v>125</v>
      </c>
      <c r="AB13" s="29" t="s">
        <v>98</v>
      </c>
      <c r="AC13" s="29" t="s">
        <v>99</v>
      </c>
      <c r="AD13" s="23" t="s">
        <v>100</v>
      </c>
      <c r="AE13" s="23" t="s">
        <v>101</v>
      </c>
      <c r="AF13" s="23" t="s">
        <v>102</v>
      </c>
      <c r="AG13" s="30" t="s">
        <v>100</v>
      </c>
      <c r="AH13" s="23" t="s">
        <v>103</v>
      </c>
      <c r="AI13" s="31">
        <f t="shared" si="1"/>
        <v>100</v>
      </c>
      <c r="AJ13" s="31" t="str">
        <f t="shared" si="0"/>
        <v>Fuerte</v>
      </c>
      <c r="AK13" s="23" t="s">
        <v>104</v>
      </c>
      <c r="AL13" s="31" t="str">
        <f>IFERROR(VLOOKUP(AJ13&amp;AK13,[2]Tabla_Controles!$B$56:$G$65,5,FALSE),"")</f>
        <v>Fuerte</v>
      </c>
      <c r="AM13" s="32">
        <f t="shared" si="2"/>
        <v>100</v>
      </c>
      <c r="AN13" s="133"/>
      <c r="AO13" s="95"/>
      <c r="AP13" s="136"/>
      <c r="AQ13" s="99"/>
      <c r="AR13" s="101"/>
      <c r="AS13" s="101"/>
      <c r="AT13" s="102"/>
      <c r="AU13" s="83"/>
      <c r="AV13" s="33" t="s">
        <v>141</v>
      </c>
      <c r="AW13" s="34" t="s">
        <v>96</v>
      </c>
      <c r="AX13" s="36" t="s">
        <v>96</v>
      </c>
      <c r="AY13" s="36" t="s">
        <v>96</v>
      </c>
      <c r="AZ13" s="38" t="s">
        <v>96</v>
      </c>
      <c r="BA13" s="38" t="s">
        <v>96</v>
      </c>
      <c r="BB13" s="142"/>
      <c r="BC13" s="25" t="s">
        <v>137</v>
      </c>
      <c r="BD13" s="42" t="s">
        <v>112</v>
      </c>
      <c r="BE13" s="43" t="s">
        <v>142</v>
      </c>
      <c r="BF13" s="43" t="s">
        <v>143</v>
      </c>
      <c r="BG13" s="41" t="s">
        <v>141</v>
      </c>
      <c r="BH13" s="45"/>
      <c r="BI13" s="46"/>
      <c r="BJ13" s="46"/>
      <c r="BK13" s="130"/>
      <c r="BL13" s="89"/>
      <c r="BM13" s="92"/>
    </row>
    <row r="14" spans="1:65" ht="127.5" x14ac:dyDescent="0.3">
      <c r="A14" s="116"/>
      <c r="B14" s="155">
        <v>1</v>
      </c>
      <c r="C14" s="119"/>
      <c r="D14" s="121"/>
      <c r="E14" s="121"/>
      <c r="F14" s="121"/>
      <c r="G14" s="156"/>
      <c r="H14" s="83"/>
      <c r="I14" s="128"/>
      <c r="J14" s="108"/>
      <c r="K14" s="25" t="s">
        <v>144</v>
      </c>
      <c r="L14" s="26" t="s">
        <v>145</v>
      </c>
      <c r="M14" s="146"/>
      <c r="N14" s="108"/>
      <c r="O14" s="105"/>
      <c r="P14" s="112"/>
      <c r="Q14" s="114"/>
      <c r="R14" s="139"/>
      <c r="S14" s="104"/>
      <c r="T14" s="105"/>
      <c r="U14" s="103"/>
      <c r="V14" s="106"/>
      <c r="W14" s="25" t="s">
        <v>146</v>
      </c>
      <c r="X14" s="47" t="s">
        <v>147</v>
      </c>
      <c r="Y14" s="27" t="s">
        <v>148</v>
      </c>
      <c r="Z14" s="27" t="s">
        <v>149</v>
      </c>
      <c r="AA14" s="28" t="s">
        <v>150</v>
      </c>
      <c r="AB14" s="29" t="s">
        <v>98</v>
      </c>
      <c r="AC14" s="29" t="s">
        <v>99</v>
      </c>
      <c r="AD14" s="23" t="s">
        <v>100</v>
      </c>
      <c r="AE14" s="23" t="s">
        <v>101</v>
      </c>
      <c r="AF14" s="23" t="s">
        <v>102</v>
      </c>
      <c r="AG14" s="30" t="s">
        <v>100</v>
      </c>
      <c r="AH14" s="23" t="s">
        <v>103</v>
      </c>
      <c r="AI14" s="31">
        <f t="shared" si="1"/>
        <v>100</v>
      </c>
      <c r="AJ14" s="31" t="str">
        <f t="shared" si="0"/>
        <v>Fuerte</v>
      </c>
      <c r="AK14" s="23" t="s">
        <v>104</v>
      </c>
      <c r="AL14" s="31" t="str">
        <f>IFERROR(VLOOKUP(AJ14&amp;AK14,[2]Tabla_Controles!$B$56:$G$65,5,FALSE),"")</f>
        <v>Fuerte</v>
      </c>
      <c r="AM14" s="32">
        <f t="shared" si="2"/>
        <v>100</v>
      </c>
      <c r="AN14" s="133"/>
      <c r="AO14" s="95"/>
      <c r="AP14" s="136"/>
      <c r="AQ14" s="99"/>
      <c r="AR14" s="101"/>
      <c r="AS14" s="101"/>
      <c r="AT14" s="102"/>
      <c r="AU14" s="83"/>
      <c r="AV14" s="33" t="s">
        <v>151</v>
      </c>
      <c r="AW14" s="36" t="s">
        <v>96</v>
      </c>
      <c r="AX14" s="36" t="s">
        <v>96</v>
      </c>
      <c r="AY14" s="36" t="s">
        <v>96</v>
      </c>
      <c r="AZ14" s="38" t="s">
        <v>96</v>
      </c>
      <c r="BA14" s="38" t="s">
        <v>96</v>
      </c>
      <c r="BB14" s="142"/>
      <c r="BC14" s="25" t="s">
        <v>146</v>
      </c>
      <c r="BD14" s="39" t="s">
        <v>112</v>
      </c>
      <c r="BE14" s="40" t="s">
        <v>152</v>
      </c>
      <c r="BF14" s="40" t="s">
        <v>153</v>
      </c>
      <c r="BG14" s="41" t="s">
        <v>151</v>
      </c>
      <c r="BH14" s="45"/>
      <c r="BI14" s="46"/>
      <c r="BJ14" s="46"/>
      <c r="BK14" s="130"/>
      <c r="BL14" s="89"/>
      <c r="BM14" s="92"/>
    </row>
    <row r="15" spans="1:65" ht="409.5" x14ac:dyDescent="0.3">
      <c r="A15" s="116"/>
      <c r="B15" s="155">
        <v>1</v>
      </c>
      <c r="C15" s="119"/>
      <c r="D15" s="121"/>
      <c r="E15" s="121"/>
      <c r="F15" s="121"/>
      <c r="G15" s="156"/>
      <c r="H15" s="83"/>
      <c r="I15" s="128"/>
      <c r="J15" s="108"/>
      <c r="K15" s="25" t="s">
        <v>154</v>
      </c>
      <c r="L15" s="26" t="s">
        <v>155</v>
      </c>
      <c r="M15" s="146"/>
      <c r="N15" s="108"/>
      <c r="O15" s="105"/>
      <c r="P15" s="112"/>
      <c r="Q15" s="114"/>
      <c r="R15" s="139"/>
      <c r="S15" s="104"/>
      <c r="T15" s="105"/>
      <c r="U15" s="103"/>
      <c r="V15" s="106"/>
      <c r="W15" s="25" t="s">
        <v>156</v>
      </c>
      <c r="X15" s="24" t="s">
        <v>157</v>
      </c>
      <c r="Y15" s="27" t="s">
        <v>158</v>
      </c>
      <c r="Z15" s="27" t="s">
        <v>159</v>
      </c>
      <c r="AA15" s="28" t="s">
        <v>160</v>
      </c>
      <c r="AB15" s="29" t="s">
        <v>98</v>
      </c>
      <c r="AC15" s="29" t="s">
        <v>99</v>
      </c>
      <c r="AD15" s="23" t="s">
        <v>100</v>
      </c>
      <c r="AE15" s="23" t="s">
        <v>161</v>
      </c>
      <c r="AF15" s="23" t="s">
        <v>102</v>
      </c>
      <c r="AG15" s="30" t="s">
        <v>100</v>
      </c>
      <c r="AH15" s="23" t="s">
        <v>103</v>
      </c>
      <c r="AI15" s="31">
        <f t="shared" si="1"/>
        <v>95</v>
      </c>
      <c r="AJ15" s="31" t="str">
        <f t="shared" si="0"/>
        <v>Moderado</v>
      </c>
      <c r="AK15" s="23" t="s">
        <v>104</v>
      </c>
      <c r="AL15" s="31" t="str">
        <f>IFERROR(VLOOKUP(AJ15&amp;AK15,[2]Tabla_Controles!$B$56:$G$65,5,FALSE),"")</f>
        <v>Moderado</v>
      </c>
      <c r="AM15" s="32">
        <f t="shared" si="2"/>
        <v>50</v>
      </c>
      <c r="AN15" s="133"/>
      <c r="AO15" s="95"/>
      <c r="AP15" s="136"/>
      <c r="AQ15" s="99"/>
      <c r="AR15" s="101"/>
      <c r="AS15" s="101"/>
      <c r="AT15" s="102"/>
      <c r="AU15" s="83"/>
      <c r="AV15" s="33" t="s">
        <v>162</v>
      </c>
      <c r="AW15" s="34" t="s">
        <v>163</v>
      </c>
      <c r="AX15" s="36" t="s">
        <v>164</v>
      </c>
      <c r="AY15" s="34" t="s">
        <v>160</v>
      </c>
      <c r="AZ15" s="39" t="s">
        <v>131</v>
      </c>
      <c r="BA15" s="38" t="s">
        <v>110</v>
      </c>
      <c r="BB15" s="142"/>
      <c r="BC15" s="25" t="s">
        <v>156</v>
      </c>
      <c r="BD15" s="39" t="s">
        <v>112</v>
      </c>
      <c r="BE15" s="40" t="s">
        <v>165</v>
      </c>
      <c r="BF15" s="40" t="s">
        <v>166</v>
      </c>
      <c r="BG15" s="41" t="s">
        <v>162</v>
      </c>
      <c r="BH15" s="39" t="s">
        <v>112</v>
      </c>
      <c r="BI15" s="34" t="s">
        <v>167</v>
      </c>
      <c r="BJ15" s="34" t="s">
        <v>168</v>
      </c>
      <c r="BK15" s="130"/>
      <c r="BL15" s="149"/>
      <c r="BM15" s="130"/>
    </row>
    <row r="16" spans="1:65" ht="102" x14ac:dyDescent="0.3">
      <c r="A16" s="116"/>
      <c r="B16" s="155">
        <v>1</v>
      </c>
      <c r="C16" s="119"/>
      <c r="D16" s="121"/>
      <c r="E16" s="121"/>
      <c r="F16" s="121"/>
      <c r="G16" s="156"/>
      <c r="H16" s="83"/>
      <c r="I16" s="128"/>
      <c r="J16" s="108"/>
      <c r="K16" s="25" t="s">
        <v>169</v>
      </c>
      <c r="L16" s="26" t="s">
        <v>170</v>
      </c>
      <c r="M16" s="146"/>
      <c r="N16" s="108"/>
      <c r="O16" s="105"/>
      <c r="P16" s="112"/>
      <c r="Q16" s="114"/>
      <c r="R16" s="139"/>
      <c r="S16" s="104"/>
      <c r="T16" s="105"/>
      <c r="U16" s="103"/>
      <c r="V16" s="106"/>
      <c r="W16" s="25" t="s">
        <v>171</v>
      </c>
      <c r="X16" s="24" t="s">
        <v>172</v>
      </c>
      <c r="Y16" s="27" t="s">
        <v>173</v>
      </c>
      <c r="Z16" s="27" t="s">
        <v>174</v>
      </c>
      <c r="AA16" s="28" t="s">
        <v>175</v>
      </c>
      <c r="AB16" s="29" t="s">
        <v>98</v>
      </c>
      <c r="AC16" s="29" t="s">
        <v>99</v>
      </c>
      <c r="AD16" s="23" t="s">
        <v>100</v>
      </c>
      <c r="AE16" s="23" t="s">
        <v>161</v>
      </c>
      <c r="AF16" s="23" t="s">
        <v>102</v>
      </c>
      <c r="AG16" s="30" t="s">
        <v>100</v>
      </c>
      <c r="AH16" s="23" t="s">
        <v>103</v>
      </c>
      <c r="AI16" s="31">
        <f t="shared" si="1"/>
        <v>95</v>
      </c>
      <c r="AJ16" s="31" t="str">
        <f t="shared" si="0"/>
        <v>Moderado</v>
      </c>
      <c r="AK16" s="23" t="s">
        <v>104</v>
      </c>
      <c r="AL16" s="31" t="str">
        <f>IFERROR(VLOOKUP(AJ16&amp;AK16,[2]Tabla_Controles!$B$56:$G$65,5,FALSE),"")</f>
        <v>Moderado</v>
      </c>
      <c r="AM16" s="32">
        <f t="shared" si="2"/>
        <v>50</v>
      </c>
      <c r="AN16" s="133"/>
      <c r="AO16" s="95"/>
      <c r="AP16" s="136"/>
      <c r="AQ16" s="99"/>
      <c r="AR16" s="101"/>
      <c r="AS16" s="101"/>
      <c r="AT16" s="102"/>
      <c r="AU16" s="83"/>
      <c r="AV16" s="33" t="s">
        <v>176</v>
      </c>
      <c r="AW16" s="26" t="s">
        <v>177</v>
      </c>
      <c r="AX16" s="48" t="s">
        <v>178</v>
      </c>
      <c r="AY16" s="48" t="s">
        <v>175</v>
      </c>
      <c r="AZ16" s="24" t="s">
        <v>179</v>
      </c>
      <c r="BA16" s="24" t="s">
        <v>180</v>
      </c>
      <c r="BB16" s="142"/>
      <c r="BC16" s="25" t="s">
        <v>171</v>
      </c>
      <c r="BD16" s="42" t="s">
        <v>181</v>
      </c>
      <c r="BE16" s="43" t="s">
        <v>182</v>
      </c>
      <c r="BF16" s="43" t="s">
        <v>183</v>
      </c>
      <c r="BG16" s="41" t="s">
        <v>176</v>
      </c>
      <c r="BH16" s="39" t="s">
        <v>181</v>
      </c>
      <c r="BI16" s="44" t="s">
        <v>184</v>
      </c>
      <c r="BJ16" s="44" t="s">
        <v>185</v>
      </c>
      <c r="BK16" s="130"/>
      <c r="BL16" s="89"/>
      <c r="BM16" s="92"/>
    </row>
    <row r="17" spans="1:65" ht="33" hidden="1" x14ac:dyDescent="0.3">
      <c r="A17" s="116"/>
      <c r="B17" s="155">
        <v>1</v>
      </c>
      <c r="C17" s="120"/>
      <c r="D17" s="121"/>
      <c r="E17" s="121"/>
      <c r="F17" s="121"/>
      <c r="G17" s="156"/>
      <c r="H17" s="83"/>
      <c r="I17" s="128"/>
      <c r="J17" s="108"/>
      <c r="K17" s="25" t="s">
        <v>186</v>
      </c>
      <c r="L17" s="26"/>
      <c r="M17" s="147"/>
      <c r="N17" s="108"/>
      <c r="O17" s="105"/>
      <c r="P17" s="112"/>
      <c r="Q17" s="115"/>
      <c r="R17" s="140"/>
      <c r="S17" s="104"/>
      <c r="T17" s="105"/>
      <c r="U17" s="103"/>
      <c r="V17" s="106"/>
      <c r="W17" s="25" t="s">
        <v>187</v>
      </c>
      <c r="X17" s="24"/>
      <c r="Y17" s="27"/>
      <c r="Z17" s="27"/>
      <c r="AA17" s="28"/>
      <c r="AB17" s="29"/>
      <c r="AC17" s="29"/>
      <c r="AD17" s="23"/>
      <c r="AE17" s="23"/>
      <c r="AF17" s="23"/>
      <c r="AG17" s="30"/>
      <c r="AH17" s="23"/>
      <c r="AI17" s="31" t="str">
        <f t="shared" si="1"/>
        <v/>
      </c>
      <c r="AJ17" s="31" t="str">
        <f t="shared" si="0"/>
        <v/>
      </c>
      <c r="AK17" s="23"/>
      <c r="AL17" s="31" t="str">
        <f>IFERROR(VLOOKUP(AJ17&amp;AK17,[2]Tabla_Controles!$B$56:$G$65,5,FALSE),"")</f>
        <v/>
      </c>
      <c r="AM17" s="32" t="str">
        <f t="shared" si="2"/>
        <v/>
      </c>
      <c r="AN17" s="134"/>
      <c r="AO17" s="96"/>
      <c r="AP17" s="137"/>
      <c r="AQ17" s="100"/>
      <c r="AR17" s="101"/>
      <c r="AS17" s="101"/>
      <c r="AT17" s="102"/>
      <c r="AU17" s="83"/>
      <c r="AV17" s="33" t="s">
        <v>188</v>
      </c>
      <c r="AW17" s="49"/>
      <c r="AX17" s="50"/>
      <c r="AY17" s="50"/>
      <c r="AZ17" s="51"/>
      <c r="BA17" s="51"/>
      <c r="BB17" s="143"/>
      <c r="BC17" s="25" t="s">
        <v>187</v>
      </c>
      <c r="BD17" s="39"/>
      <c r="BE17" s="40"/>
      <c r="BF17" s="40"/>
      <c r="BG17" s="41" t="s">
        <v>188</v>
      </c>
      <c r="BH17" s="39"/>
      <c r="BI17" s="36"/>
      <c r="BJ17" s="36"/>
      <c r="BK17" s="131"/>
      <c r="BL17" s="90"/>
      <c r="BM17" s="93"/>
    </row>
    <row r="18" spans="1:65" ht="114.95" customHeight="1" x14ac:dyDescent="0.3">
      <c r="A18" s="116" t="str">
        <f>C18&amp;COUNTIF($C$10:C18,C18)</f>
        <v>Corrupción2</v>
      </c>
      <c r="B18" s="154">
        <v>6</v>
      </c>
      <c r="C18" s="118" t="s">
        <v>81</v>
      </c>
      <c r="D18" s="121" t="s">
        <v>82</v>
      </c>
      <c r="E18" s="121" t="s">
        <v>189</v>
      </c>
      <c r="F18" s="121" t="s">
        <v>190</v>
      </c>
      <c r="G18" s="122" t="s">
        <v>191</v>
      </c>
      <c r="H18" s="125" t="s">
        <v>192</v>
      </c>
      <c r="I18" s="128" t="str">
        <f>"Posibilidad de recibir o solicitar cualquier dádiva o beneficio a nombre propio o de terceros, con el fin de "&amp;J18</f>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
      <c r="J18" s="108" t="s">
        <v>193</v>
      </c>
      <c r="K18" s="25" t="s">
        <v>88</v>
      </c>
      <c r="L18" s="26" t="s">
        <v>194</v>
      </c>
      <c r="M18" s="145" t="s">
        <v>195</v>
      </c>
      <c r="N18" s="108" t="s">
        <v>91</v>
      </c>
      <c r="O18" s="105" t="str">
        <f>IF(N18="","",IF(OR($N18=[2]Tabla_Probabilidad!$D$20,$N18=[2]Tabla_Probabilidad!$J$20),"Muy Baja",IF(OR($N18=[2]Tabla_Probabilidad!$E$20,$N18=[2]Tabla_Probabilidad!$K$20),"Baja",IF(OR($N18=[2]Tabla_Probabilidad!$F$20,$N18=[2]Tabla_Probabilidad!$L$20),"Media",IF(OR($N18=[2]Tabla_Probabilidad!$G$20,$N18=[2]Tabla_Probabilidad!$M$20),"Alta",IF(OR($N18=[2]Tabla_Probabilidad!$H$20,$N18=[2]Tabla_Probabilidad!$N$20),"Muy Alta"))))))</f>
        <v>Media</v>
      </c>
      <c r="P18" s="112">
        <f>IF(O18="Muy Baja",1,IF(O18="Baja",2,IF(O18="Media",3,IF(O18="Alta",4,IF(O18="Muy Alta",5,"")))))</f>
        <v>3</v>
      </c>
      <c r="Q18" s="113" t="str">
        <f>IFERROR(IF($C18="Corrupción",HYPERLINK("#"&amp;"Impacto_Riesgos!C"&amp;MATCH($B18,[2]Impacto_Riesgos!$B$10:$B$138,0)+9,"Calcula el impacto aquí"),"")," ")</f>
        <v>Calcula el impacto aquí</v>
      </c>
      <c r="R18" s="138">
        <f>IFERROR(VLOOKUP(A18,[2]Impacto_Riesgos!$A$8:$W$138,23,),"NA")</f>
        <v>15</v>
      </c>
      <c r="S18" s="104" t="s">
        <v>92</v>
      </c>
      <c r="T18" s="105" t="str">
        <f>IF($S18='[2]Tabla Impacto'!$F$10,"Moderado",IF($S18='[2]Tabla Impacto'!$G$10,"Mayor",IF($S18='[2]Tabla Impacto'!$H$10,"Catastrófico","")))</f>
        <v>Catastrófico</v>
      </c>
      <c r="U18" s="103">
        <f>IF(T18="Leve",1,IF(T18="Menor",2,IF(T18="Moderado",3,IF(T18="Mayor",4,IF(T18="Catastrófico",5,"")))))</f>
        <v>5</v>
      </c>
      <c r="V18" s="106" t="str">
        <f>IF(OR(AND($O18="Muy Baja",T18="Leve"),AND($O18="Muy Baja",T18="Menor"),AND($O18="Baja",T18="Leve"),AND($O18="Baja",T18="Menor"),AND($O18="Media",T18="Leve")),"Bajo",IF(OR(AND($O18="Muy baja",T18="Moderado"),AND($O18="Baja",T18="Moderado"),AND($O18="Media",T18="Menor"),AND($O18="Alta",T18="Leve")),"Moderado",IF(OR(AND($O18="Muy Baja",T18="Mayor"),AND($O18="Baja",T18="Mayor"),AND($O18="Media",T18="Moderado"),AND($O18="Alta",T18="Menor"),AND($O18="Alta",T18="Moderado"),AND($O18="Muy Alta",T18="Leve"),AND($O18="Muy Alta",T18="Menor")),"Alto",IF(OR(AND($O18="Muy Baja",T18="Catastrófico"),AND($O18="Baja",T18="Catastrófico"),AND($O18="Media",T18="Mayor"),AND($O18="Media",T18="Catastrófico"),AND($O18="Alta",T18="Mayor"),AND($O18="Alta",T18="Catastrófico"),AND($O18="Muy Alta",T18="Moderado"),AND($O18="Muy Alta",T18="Mayor"),AND($O18="Muy Alta",T18="Catastrófico")),"Extremo",""))))</f>
        <v>Extremo</v>
      </c>
      <c r="W18" s="25" t="s">
        <v>93</v>
      </c>
      <c r="X18" s="24" t="s">
        <v>196</v>
      </c>
      <c r="Y18" s="27" t="s">
        <v>197</v>
      </c>
      <c r="Z18" s="27" t="s">
        <v>198</v>
      </c>
      <c r="AA18" s="28" t="s">
        <v>199</v>
      </c>
      <c r="AB18" s="29" t="s">
        <v>98</v>
      </c>
      <c r="AC18" s="29" t="s">
        <v>99</v>
      </c>
      <c r="AD18" s="23" t="s">
        <v>100</v>
      </c>
      <c r="AE18" s="23" t="s">
        <v>101</v>
      </c>
      <c r="AF18" s="23" t="s">
        <v>102</v>
      </c>
      <c r="AG18" s="30" t="s">
        <v>100</v>
      </c>
      <c r="AH18" s="23" t="s">
        <v>103</v>
      </c>
      <c r="AI18" s="31">
        <f t="shared" si="1"/>
        <v>100</v>
      </c>
      <c r="AJ18" s="31" t="str">
        <f t="shared" si="0"/>
        <v>Fuerte</v>
      </c>
      <c r="AK18" s="23" t="s">
        <v>104</v>
      </c>
      <c r="AL18" s="31" t="str">
        <f>IFERROR(VLOOKUP(AJ18&amp;AK18,[2]Tabla_Controles!$B$56:$G$65,5,FALSE),"")</f>
        <v>Fuerte</v>
      </c>
      <c r="AM18" s="32">
        <f t="shared" si="2"/>
        <v>100</v>
      </c>
      <c r="AN18" s="132">
        <f>IFERROR(AVERAGE(AM18:AM24),"")</f>
        <v>66.666666666666671</v>
      </c>
      <c r="AO18" s="94" t="str">
        <f>IF($AN18=100,"Fuerte",IF($AN18&lt;100,"Moderado",IF($AN18&lt;50,"Débil",IF($AN18=0,"",""))))</f>
        <v>Moderado</v>
      </c>
      <c r="AP18" s="135" t="s">
        <v>105</v>
      </c>
      <c r="AQ18" s="98">
        <f>IFERROR(P18-VLOOKUP(AO18&amp;AP18,[2]Tabla_Controles!$B$77:$E$83,4,0),"")</f>
        <v>2</v>
      </c>
      <c r="AR18" s="101" t="str">
        <f>IF($AQ18="","",IF($AQ18=1,"Muy Baja",IF($AQ18=2,"Baja",IF($AQ18=3,"Media",IF($AQ18=4,"Alta",IF($AQ18=5,"Muy Alta","Muy Baja"))))))</f>
        <v>Baja</v>
      </c>
      <c r="AS18" s="101" t="str">
        <f>T18</f>
        <v>Catastrófico</v>
      </c>
      <c r="AT18" s="102" t="str">
        <f>IF(OR(AND($AR18="Muy Baja",$AS18="Leve"),AND($AR18="Muy Baja",$AS18="Menor"),AND($AR18="Baja",$AS18="Leve"),AND($AR18="Baja",$AS18="Menor"),AND($AR18="Media",$AS18="Leve")),"Bajo",IF(OR(AND($AR18="Muy baja",$AS18="Moderado"),AND($AR18="Baja",$AS18="Moderado"),AND($AR18="Media",$AS18="Menor"),AND($AR18="Alta",$AS18="Leve")),"Moderado",IF(OR(AND($AR18="Muy Baja",$AS18="Mayor"),AND($AR18="Baja",$AS18="Mayor"),AND($AR18="Media",$AS18="Moderado"),AND($AR18="Alta",$AS18="Menor"),AND($AR18="Alta",$AS18="Moderado"),AND($AR18="Muy Alta",$AS18="Leve"),AND($AR18="Muy Alta",$AS18="Menor")),"Alto",IF(OR(AND($AR18="Muy Baja",$AS18="Catastrófico"),AND($AR18="Baja",$AS18="Catastrófico"),AND($AR18="Media",$AS18="Mayor"),AND($AR18="Media",$AS18="Catastrófico"),AND($AR18="Alta",$AS18="Mayor"),AND($AR18="Alta",$AS18="Catastrófico"),AND($AR18="Muy Alta",$AS18="Moderado"),AND($AR18="Muy Alta",$AS18="Mayor"),AND($AR18="Muy Alta",$AS18="Catastrófico")),"Extremo",""))))</f>
        <v>Extremo</v>
      </c>
      <c r="AU18" s="83" t="s">
        <v>106</v>
      </c>
      <c r="AV18" s="33" t="s">
        <v>107</v>
      </c>
      <c r="AW18" s="52" t="s">
        <v>200</v>
      </c>
      <c r="AX18" s="53" t="s">
        <v>201</v>
      </c>
      <c r="AY18" s="53" t="s">
        <v>199</v>
      </c>
      <c r="AZ18" s="37">
        <v>45122</v>
      </c>
      <c r="BA18" s="54">
        <v>45214</v>
      </c>
      <c r="BB18" s="141" t="s">
        <v>111</v>
      </c>
      <c r="BC18" s="25" t="s">
        <v>93</v>
      </c>
      <c r="BD18" s="39" t="s">
        <v>112</v>
      </c>
      <c r="BE18" s="40" t="s">
        <v>202</v>
      </c>
      <c r="BF18" s="40" t="s">
        <v>203</v>
      </c>
      <c r="BG18" s="41" t="s">
        <v>107</v>
      </c>
      <c r="BH18" s="39" t="s">
        <v>181</v>
      </c>
      <c r="BI18" s="36" t="s">
        <v>204</v>
      </c>
      <c r="BJ18" s="36" t="s">
        <v>205</v>
      </c>
      <c r="BK18" s="129" t="s">
        <v>117</v>
      </c>
      <c r="BL18" s="144" t="s">
        <v>206</v>
      </c>
      <c r="BM18" s="91" t="s">
        <v>96</v>
      </c>
    </row>
    <row r="19" spans="1:65" ht="409.5" x14ac:dyDescent="0.3">
      <c r="A19" s="116"/>
      <c r="B19" s="155">
        <v>6</v>
      </c>
      <c r="C19" s="119"/>
      <c r="D19" s="121"/>
      <c r="E19" s="121"/>
      <c r="F19" s="121"/>
      <c r="G19" s="123"/>
      <c r="H19" s="126"/>
      <c r="I19" s="128"/>
      <c r="J19" s="108"/>
      <c r="K19" s="25" t="s">
        <v>120</v>
      </c>
      <c r="L19" s="26" t="s">
        <v>207</v>
      </c>
      <c r="M19" s="146"/>
      <c r="N19" s="108"/>
      <c r="O19" s="105"/>
      <c r="P19" s="112"/>
      <c r="Q19" s="114"/>
      <c r="R19" s="139"/>
      <c r="S19" s="104"/>
      <c r="T19" s="105"/>
      <c r="U19" s="103"/>
      <c r="V19" s="106"/>
      <c r="W19" s="25" t="s">
        <v>122</v>
      </c>
      <c r="X19" s="24" t="s">
        <v>208</v>
      </c>
      <c r="Y19" s="27" t="s">
        <v>209</v>
      </c>
      <c r="Z19" s="27" t="s">
        <v>210</v>
      </c>
      <c r="AA19" s="28" t="s">
        <v>160</v>
      </c>
      <c r="AB19" s="29" t="s">
        <v>98</v>
      </c>
      <c r="AC19" s="29" t="s">
        <v>99</v>
      </c>
      <c r="AD19" s="23" t="s">
        <v>100</v>
      </c>
      <c r="AE19" s="23" t="s">
        <v>161</v>
      </c>
      <c r="AF19" s="23" t="s">
        <v>102</v>
      </c>
      <c r="AG19" s="30" t="s">
        <v>100</v>
      </c>
      <c r="AH19" s="23" t="s">
        <v>103</v>
      </c>
      <c r="AI19" s="31">
        <f>IF(COUNTBLANK(AB19:AH19)=7,"",IF($AB19="Asignado",15,0)+IF($AC19="Adecuado",15,0)+IF($AD19="Oportuna",15,0)+IF($AE19="Prevenir",15,0)+IF($AE19="Detectar",10,0)+IF($AF19="Confiable",15,0)+IF($AG19="Oportuna",15,0)+IF($AH19="Completa",10,0)+IF($AH19="Incompleta",5,0))</f>
        <v>95</v>
      </c>
      <c r="AJ19" s="31" t="str">
        <f t="shared" si="0"/>
        <v>Moderado</v>
      </c>
      <c r="AK19" s="23" t="s">
        <v>104</v>
      </c>
      <c r="AL19" s="31" t="str">
        <f>IFERROR(VLOOKUP(AJ19&amp;AK19,[2]Tabla_Controles!$B$56:$G$65,5,FALSE),"")</f>
        <v>Moderado</v>
      </c>
      <c r="AM19" s="32">
        <f t="shared" si="2"/>
        <v>50</v>
      </c>
      <c r="AN19" s="133"/>
      <c r="AO19" s="95"/>
      <c r="AP19" s="136"/>
      <c r="AQ19" s="99"/>
      <c r="AR19" s="101"/>
      <c r="AS19" s="101"/>
      <c r="AT19" s="102"/>
      <c r="AU19" s="83"/>
      <c r="AV19" s="33" t="s">
        <v>128</v>
      </c>
      <c r="AW19" s="26" t="s">
        <v>211</v>
      </c>
      <c r="AX19" s="53" t="s">
        <v>212</v>
      </c>
      <c r="AY19" s="53" t="s">
        <v>199</v>
      </c>
      <c r="AZ19" s="24" t="s">
        <v>131</v>
      </c>
      <c r="BA19" s="38" t="s">
        <v>110</v>
      </c>
      <c r="BB19" s="142"/>
      <c r="BC19" s="25" t="s">
        <v>122</v>
      </c>
      <c r="BD19" s="39" t="s">
        <v>112</v>
      </c>
      <c r="BE19" s="40" t="s">
        <v>213</v>
      </c>
      <c r="BF19" s="40" t="s">
        <v>214</v>
      </c>
      <c r="BG19" s="41" t="s">
        <v>128</v>
      </c>
      <c r="BH19" s="39" t="s">
        <v>112</v>
      </c>
      <c r="BI19" s="36" t="s">
        <v>215</v>
      </c>
      <c r="BJ19" s="36" t="s">
        <v>216</v>
      </c>
      <c r="BK19" s="130"/>
      <c r="BL19" s="149"/>
      <c r="BM19" s="92"/>
    </row>
    <row r="20" spans="1:65" ht="102" x14ac:dyDescent="0.3">
      <c r="A20" s="116"/>
      <c r="B20" s="155">
        <v>6</v>
      </c>
      <c r="C20" s="119"/>
      <c r="D20" s="121"/>
      <c r="E20" s="121"/>
      <c r="F20" s="121"/>
      <c r="G20" s="123"/>
      <c r="H20" s="126"/>
      <c r="I20" s="128"/>
      <c r="J20" s="108"/>
      <c r="K20" s="25" t="s">
        <v>135</v>
      </c>
      <c r="L20" s="26" t="s">
        <v>217</v>
      </c>
      <c r="M20" s="146"/>
      <c r="N20" s="108"/>
      <c r="O20" s="105"/>
      <c r="P20" s="112"/>
      <c r="Q20" s="114"/>
      <c r="R20" s="139"/>
      <c r="S20" s="104"/>
      <c r="T20" s="105"/>
      <c r="U20" s="103"/>
      <c r="V20" s="106"/>
      <c r="W20" s="25" t="s">
        <v>137</v>
      </c>
      <c r="X20" s="24" t="s">
        <v>218</v>
      </c>
      <c r="Y20" s="27" t="s">
        <v>219</v>
      </c>
      <c r="Z20" s="27" t="s">
        <v>210</v>
      </c>
      <c r="AA20" s="28" t="s">
        <v>199</v>
      </c>
      <c r="AB20" s="29" t="s">
        <v>98</v>
      </c>
      <c r="AC20" s="29" t="s">
        <v>99</v>
      </c>
      <c r="AD20" s="23" t="s">
        <v>100</v>
      </c>
      <c r="AE20" s="23" t="s">
        <v>161</v>
      </c>
      <c r="AF20" s="23" t="s">
        <v>102</v>
      </c>
      <c r="AG20" s="30" t="s">
        <v>100</v>
      </c>
      <c r="AH20" s="23" t="s">
        <v>103</v>
      </c>
      <c r="AI20" s="31">
        <f t="shared" si="1"/>
        <v>95</v>
      </c>
      <c r="AJ20" s="31" t="str">
        <f t="shared" si="0"/>
        <v>Moderado</v>
      </c>
      <c r="AK20" s="23" t="s">
        <v>104</v>
      </c>
      <c r="AL20" s="31" t="str">
        <f>IFERROR(VLOOKUP(AJ20&amp;AK20,[2]Tabla_Controles!$B$56:$G$65,5,FALSE),"")</f>
        <v>Moderado</v>
      </c>
      <c r="AM20" s="32">
        <f t="shared" si="2"/>
        <v>50</v>
      </c>
      <c r="AN20" s="133"/>
      <c r="AO20" s="95"/>
      <c r="AP20" s="136"/>
      <c r="AQ20" s="99"/>
      <c r="AR20" s="101"/>
      <c r="AS20" s="101"/>
      <c r="AT20" s="102"/>
      <c r="AU20" s="83"/>
      <c r="AV20" s="33" t="s">
        <v>141</v>
      </c>
      <c r="AW20" s="26" t="s">
        <v>96</v>
      </c>
      <c r="AX20" s="53" t="s">
        <v>96</v>
      </c>
      <c r="AY20" s="53" t="s">
        <v>96</v>
      </c>
      <c r="AZ20" s="24" t="s">
        <v>96</v>
      </c>
      <c r="BA20" s="24" t="s">
        <v>96</v>
      </c>
      <c r="BB20" s="142"/>
      <c r="BC20" s="25" t="s">
        <v>137</v>
      </c>
      <c r="BD20" s="39" t="s">
        <v>181</v>
      </c>
      <c r="BE20" s="40" t="s">
        <v>220</v>
      </c>
      <c r="BF20" s="40" t="s">
        <v>221</v>
      </c>
      <c r="BG20" s="41" t="s">
        <v>141</v>
      </c>
      <c r="BH20" s="45"/>
      <c r="BI20" s="46"/>
      <c r="BJ20" s="46"/>
      <c r="BK20" s="130"/>
      <c r="BL20" s="149"/>
      <c r="BM20" s="92"/>
    </row>
    <row r="21" spans="1:65" ht="116.1" hidden="1" customHeight="1" x14ac:dyDescent="0.3">
      <c r="A21" s="116"/>
      <c r="B21" s="155">
        <v>6</v>
      </c>
      <c r="C21" s="119"/>
      <c r="D21" s="121"/>
      <c r="E21" s="121"/>
      <c r="F21" s="121"/>
      <c r="G21" s="123"/>
      <c r="H21" s="126"/>
      <c r="I21" s="128"/>
      <c r="J21" s="108"/>
      <c r="K21" s="25" t="s">
        <v>144</v>
      </c>
      <c r="L21" s="26"/>
      <c r="M21" s="146"/>
      <c r="N21" s="108"/>
      <c r="O21" s="105"/>
      <c r="P21" s="112"/>
      <c r="Q21" s="114"/>
      <c r="R21" s="139"/>
      <c r="S21" s="104"/>
      <c r="T21" s="105"/>
      <c r="U21" s="103"/>
      <c r="V21" s="106"/>
      <c r="W21" s="25" t="s">
        <v>146</v>
      </c>
      <c r="X21" s="24"/>
      <c r="Y21" s="27"/>
      <c r="Z21" s="27"/>
      <c r="AA21" s="28"/>
      <c r="AB21" s="29"/>
      <c r="AC21" s="29"/>
      <c r="AD21" s="23"/>
      <c r="AE21" s="23"/>
      <c r="AF21" s="23"/>
      <c r="AG21" s="30"/>
      <c r="AH21" s="23"/>
      <c r="AI21" s="31" t="str">
        <f t="shared" si="1"/>
        <v/>
      </c>
      <c r="AJ21" s="31" t="str">
        <f t="shared" si="0"/>
        <v/>
      </c>
      <c r="AK21" s="23"/>
      <c r="AL21" s="31" t="str">
        <f>IFERROR(VLOOKUP(AJ21&amp;AK21,[2]Tabla_Controles!$B$56:$G$65,5,FALSE),"")</f>
        <v/>
      </c>
      <c r="AM21" s="32" t="str">
        <f t="shared" si="2"/>
        <v/>
      </c>
      <c r="AN21" s="133"/>
      <c r="AO21" s="95"/>
      <c r="AP21" s="136"/>
      <c r="AQ21" s="99"/>
      <c r="AR21" s="101"/>
      <c r="AS21" s="101"/>
      <c r="AT21" s="102"/>
      <c r="AU21" s="83"/>
      <c r="AV21" s="33" t="s">
        <v>151</v>
      </c>
      <c r="AW21" s="49"/>
      <c r="AX21" s="55"/>
      <c r="AY21" s="55"/>
      <c r="AZ21" s="51"/>
      <c r="BA21" s="51"/>
      <c r="BB21" s="142"/>
      <c r="BC21" s="25" t="s">
        <v>146</v>
      </c>
      <c r="BD21" s="39"/>
      <c r="BE21" s="40"/>
      <c r="BF21" s="40"/>
      <c r="BG21" s="41" t="s">
        <v>151</v>
      </c>
      <c r="BH21" s="39"/>
      <c r="BI21" s="36"/>
      <c r="BJ21" s="36"/>
      <c r="BK21" s="130"/>
      <c r="BL21" s="149"/>
      <c r="BM21" s="92"/>
    </row>
    <row r="22" spans="1:65" ht="96" hidden="1" customHeight="1" x14ac:dyDescent="0.3">
      <c r="A22" s="116"/>
      <c r="B22" s="155">
        <v>6</v>
      </c>
      <c r="C22" s="119"/>
      <c r="D22" s="121"/>
      <c r="E22" s="121"/>
      <c r="F22" s="121"/>
      <c r="G22" s="123"/>
      <c r="H22" s="126"/>
      <c r="I22" s="128"/>
      <c r="J22" s="108"/>
      <c r="K22" s="25" t="s">
        <v>154</v>
      </c>
      <c r="L22" s="26"/>
      <c r="M22" s="146"/>
      <c r="N22" s="108"/>
      <c r="O22" s="105"/>
      <c r="P22" s="112"/>
      <c r="Q22" s="114"/>
      <c r="R22" s="139"/>
      <c r="S22" s="104"/>
      <c r="T22" s="105"/>
      <c r="U22" s="103"/>
      <c r="V22" s="106"/>
      <c r="W22" s="25" t="s">
        <v>156</v>
      </c>
      <c r="X22" s="24"/>
      <c r="Y22" s="27"/>
      <c r="Z22" s="27"/>
      <c r="AA22" s="28"/>
      <c r="AB22" s="29"/>
      <c r="AC22" s="29"/>
      <c r="AD22" s="23"/>
      <c r="AE22" s="23"/>
      <c r="AF22" s="23"/>
      <c r="AG22" s="30"/>
      <c r="AH22" s="23"/>
      <c r="AI22" s="31" t="str">
        <f t="shared" si="1"/>
        <v/>
      </c>
      <c r="AJ22" s="31" t="str">
        <f t="shared" si="0"/>
        <v/>
      </c>
      <c r="AK22" s="23"/>
      <c r="AL22" s="31" t="str">
        <f>IFERROR(VLOOKUP(AJ22&amp;AK22,[2]Tabla_Controles!$B$56:$G$65,5,FALSE),"")</f>
        <v/>
      </c>
      <c r="AM22" s="32" t="str">
        <f t="shared" si="2"/>
        <v/>
      </c>
      <c r="AN22" s="133"/>
      <c r="AO22" s="95"/>
      <c r="AP22" s="136"/>
      <c r="AQ22" s="99"/>
      <c r="AR22" s="101"/>
      <c r="AS22" s="101"/>
      <c r="AT22" s="102"/>
      <c r="AU22" s="83"/>
      <c r="AV22" s="33" t="s">
        <v>162</v>
      </c>
      <c r="AW22" s="49"/>
      <c r="AX22" s="55"/>
      <c r="AY22" s="55"/>
      <c r="AZ22" s="51"/>
      <c r="BA22" s="51"/>
      <c r="BB22" s="142"/>
      <c r="BC22" s="25" t="s">
        <v>156</v>
      </c>
      <c r="BD22" s="39"/>
      <c r="BE22" s="40"/>
      <c r="BF22" s="40"/>
      <c r="BG22" s="41" t="s">
        <v>162</v>
      </c>
      <c r="BH22" s="39"/>
      <c r="BI22" s="36"/>
      <c r="BJ22" s="36"/>
      <c r="BK22" s="130"/>
      <c r="BL22" s="149"/>
      <c r="BM22" s="92"/>
    </row>
    <row r="23" spans="1:65" ht="33" hidden="1" x14ac:dyDescent="0.3">
      <c r="A23" s="116"/>
      <c r="B23" s="155">
        <v>6</v>
      </c>
      <c r="C23" s="119"/>
      <c r="D23" s="121"/>
      <c r="E23" s="121"/>
      <c r="F23" s="121"/>
      <c r="G23" s="123"/>
      <c r="H23" s="126"/>
      <c r="I23" s="128"/>
      <c r="J23" s="108"/>
      <c r="K23" s="25" t="s">
        <v>169</v>
      </c>
      <c r="L23" s="26"/>
      <c r="M23" s="146"/>
      <c r="N23" s="108"/>
      <c r="O23" s="105"/>
      <c r="P23" s="112"/>
      <c r="Q23" s="114"/>
      <c r="R23" s="139"/>
      <c r="S23" s="104"/>
      <c r="T23" s="105"/>
      <c r="U23" s="103"/>
      <c r="V23" s="106"/>
      <c r="W23" s="25" t="s">
        <v>171</v>
      </c>
      <c r="X23" s="24"/>
      <c r="Y23" s="27"/>
      <c r="Z23" s="27"/>
      <c r="AA23" s="28"/>
      <c r="AB23" s="29"/>
      <c r="AC23" s="29"/>
      <c r="AD23" s="23"/>
      <c r="AE23" s="23"/>
      <c r="AF23" s="23"/>
      <c r="AG23" s="30"/>
      <c r="AH23" s="23"/>
      <c r="AI23" s="31" t="str">
        <f t="shared" si="1"/>
        <v/>
      </c>
      <c r="AJ23" s="31" t="str">
        <f t="shared" si="0"/>
        <v/>
      </c>
      <c r="AK23" s="23"/>
      <c r="AL23" s="31" t="str">
        <f>IFERROR(VLOOKUP(AJ23&amp;AK23,[2]Tabla_Controles!$B$56:$G$65,5,FALSE),"")</f>
        <v/>
      </c>
      <c r="AM23" s="32" t="str">
        <f t="shared" si="2"/>
        <v/>
      </c>
      <c r="AN23" s="133"/>
      <c r="AO23" s="95"/>
      <c r="AP23" s="136"/>
      <c r="AQ23" s="99"/>
      <c r="AR23" s="101"/>
      <c r="AS23" s="101"/>
      <c r="AT23" s="102"/>
      <c r="AU23" s="83"/>
      <c r="AV23" s="33" t="s">
        <v>176</v>
      </c>
      <c r="AW23" s="56"/>
      <c r="AX23" s="57"/>
      <c r="AY23" s="57"/>
      <c r="AZ23" s="58"/>
      <c r="BA23" s="59"/>
      <c r="BB23" s="142"/>
      <c r="BC23" s="25" t="s">
        <v>171</v>
      </c>
      <c r="BD23" s="39"/>
      <c r="BE23" s="40"/>
      <c r="BF23" s="40"/>
      <c r="BG23" s="41" t="s">
        <v>176</v>
      </c>
      <c r="BH23" s="39"/>
      <c r="BI23" s="36"/>
      <c r="BJ23" s="36"/>
      <c r="BK23" s="130"/>
      <c r="BL23" s="149"/>
      <c r="BM23" s="92"/>
    </row>
    <row r="24" spans="1:65" ht="33" hidden="1" x14ac:dyDescent="0.3">
      <c r="A24" s="116"/>
      <c r="B24" s="155">
        <v>6</v>
      </c>
      <c r="C24" s="120"/>
      <c r="D24" s="121"/>
      <c r="E24" s="121"/>
      <c r="F24" s="121"/>
      <c r="G24" s="124"/>
      <c r="H24" s="127"/>
      <c r="I24" s="128"/>
      <c r="J24" s="108"/>
      <c r="K24" s="25" t="s">
        <v>186</v>
      </c>
      <c r="L24" s="26"/>
      <c r="M24" s="147"/>
      <c r="N24" s="108"/>
      <c r="O24" s="105"/>
      <c r="P24" s="112"/>
      <c r="Q24" s="115"/>
      <c r="R24" s="140"/>
      <c r="S24" s="104"/>
      <c r="T24" s="105"/>
      <c r="U24" s="103"/>
      <c r="V24" s="106"/>
      <c r="W24" s="25" t="s">
        <v>187</v>
      </c>
      <c r="X24" s="24"/>
      <c r="Y24" s="27"/>
      <c r="Z24" s="27"/>
      <c r="AA24" s="28"/>
      <c r="AB24" s="29"/>
      <c r="AC24" s="29"/>
      <c r="AD24" s="23"/>
      <c r="AE24" s="23"/>
      <c r="AF24" s="23"/>
      <c r="AG24" s="30"/>
      <c r="AH24" s="23"/>
      <c r="AI24" s="31" t="str">
        <f t="shared" si="1"/>
        <v/>
      </c>
      <c r="AJ24" s="31" t="str">
        <f t="shared" si="0"/>
        <v/>
      </c>
      <c r="AK24" s="23"/>
      <c r="AL24" s="31" t="str">
        <f>IFERROR(VLOOKUP(AJ24&amp;AK24,[2]Tabla_Controles!$B$56:$G$65,5,FALSE),"")</f>
        <v/>
      </c>
      <c r="AM24" s="32" t="str">
        <f t="shared" si="2"/>
        <v/>
      </c>
      <c r="AN24" s="134"/>
      <c r="AO24" s="96"/>
      <c r="AP24" s="137"/>
      <c r="AQ24" s="100"/>
      <c r="AR24" s="101"/>
      <c r="AS24" s="101"/>
      <c r="AT24" s="102"/>
      <c r="AU24" s="83"/>
      <c r="AV24" s="33" t="s">
        <v>188</v>
      </c>
      <c r="AW24" s="49"/>
      <c r="AX24" s="49"/>
      <c r="AY24" s="49"/>
      <c r="AZ24" s="51"/>
      <c r="BA24" s="51"/>
      <c r="BB24" s="143"/>
      <c r="BC24" s="25" t="s">
        <v>187</v>
      </c>
      <c r="BD24" s="39"/>
      <c r="BE24" s="40"/>
      <c r="BF24" s="40"/>
      <c r="BG24" s="41" t="s">
        <v>188</v>
      </c>
      <c r="BH24" s="39"/>
      <c r="BI24" s="36"/>
      <c r="BJ24" s="36"/>
      <c r="BK24" s="131"/>
      <c r="BL24" s="150"/>
      <c r="BM24" s="93"/>
    </row>
    <row r="25" spans="1:65" ht="60" customHeight="1" x14ac:dyDescent="0.3">
      <c r="A25" s="116" t="str">
        <f>C25&amp;COUNTIF($C$10:C25,C25)</f>
        <v>Corrupción3</v>
      </c>
      <c r="B25" s="154">
        <v>10</v>
      </c>
      <c r="C25" s="118" t="s">
        <v>81</v>
      </c>
      <c r="D25" s="121" t="s">
        <v>82</v>
      </c>
      <c r="E25" s="121" t="s">
        <v>222</v>
      </c>
      <c r="F25" s="121" t="s">
        <v>223</v>
      </c>
      <c r="G25" s="122" t="s">
        <v>224</v>
      </c>
      <c r="H25" s="125" t="s">
        <v>225</v>
      </c>
      <c r="I25" s="128" t="str">
        <f>"Posibilidad de recibir o solicitar cualquier dádiva o beneficio a nombre propio o de terceros, con el fin de "&amp;J25</f>
        <v xml:space="preserve">Posibilidad de recibir o solicitar cualquier dádiva o beneficio a nombre propio o de terceros, con el fin de abstenerse de  informar o de poner en conocimiento presuntas conductas delictivas o antiéticas a investigar por las autoridades respectivas  </v>
      </c>
      <c r="J25" s="108" t="s">
        <v>226</v>
      </c>
      <c r="K25" s="25" t="s">
        <v>88</v>
      </c>
      <c r="L25" s="26" t="s">
        <v>227</v>
      </c>
      <c r="M25" s="145" t="s">
        <v>228</v>
      </c>
      <c r="N25" s="108" t="s">
        <v>91</v>
      </c>
      <c r="O25" s="105" t="str">
        <f>IF(N25="","",IF(OR($N25=[2]Tabla_Probabilidad!$D$20,$N25=[2]Tabla_Probabilidad!$J$20),"Muy Baja",IF(OR($N25=[2]Tabla_Probabilidad!$E$20,$N25=[2]Tabla_Probabilidad!$K$20),"Baja",IF(OR($N25=[2]Tabla_Probabilidad!$F$20,$N25=[2]Tabla_Probabilidad!$L$20),"Media",IF(OR($N25=[2]Tabla_Probabilidad!$G$20,$N25=[2]Tabla_Probabilidad!$M$20),"Alta",IF(OR($N25=[2]Tabla_Probabilidad!$H$20,$N25=[2]Tabla_Probabilidad!$N$20),"Muy Alta"))))))</f>
        <v>Media</v>
      </c>
      <c r="P25" s="112">
        <f>IF(O25="Muy Baja",1,IF(O25="Baja",2,IF(O25="Media",3,IF(O25="Alta",4,IF(O25="Muy Alta",5,"")))))</f>
        <v>3</v>
      </c>
      <c r="Q25" s="113" t="str">
        <f>IFERROR(IF($C25="Corrupción",HYPERLINK("#"&amp;"Impacto_Riesgos!C"&amp;MATCH($B25,[2]Impacto_Riesgos!$B$10:$B$138,0)+9,"Calcula el impacto aquí"),"")," ")</f>
        <v>Calcula el impacto aquí</v>
      </c>
      <c r="R25" s="138">
        <f>IFERROR(VLOOKUP(A25,[2]Impacto_Riesgos!$A$8:$W$138,23,),"NA")</f>
        <v>15</v>
      </c>
      <c r="S25" s="104" t="s">
        <v>92</v>
      </c>
      <c r="T25" s="105" t="str">
        <f>IF($S25='[2]Tabla Impacto'!$F$10,"Moderado",IF($S25='[2]Tabla Impacto'!$G$10,"Mayor",IF($S25='[2]Tabla Impacto'!$H$10,"Catastrófico","")))</f>
        <v>Catastrófico</v>
      </c>
      <c r="U25" s="103">
        <f>IF(T25="Leve",1,IF(T25="Menor",2,IF(T25="Moderado",3,IF(T25="Mayor",4,IF(T25="Catastrófico",5,"")))))</f>
        <v>5</v>
      </c>
      <c r="V25" s="106" t="str">
        <f>IF(OR(AND($O25="Muy Baja",T25="Leve"),AND($O25="Muy Baja",T25="Menor"),AND($O25="Baja",T25="Leve"),AND($O25="Baja",T25="Menor"),AND($O25="Media",T25="Leve")),"Bajo",IF(OR(AND($O25="Muy baja",T25="Moderado"),AND($O25="Baja",T25="Moderado"),AND($O25="Media",T25="Menor"),AND($O25="Alta",T25="Leve")),"Moderado",IF(OR(AND($O25="Muy Baja",T25="Mayor"),AND($O25="Baja",T25="Mayor"),AND($O25="Media",T25="Moderado"),AND($O25="Alta",T25="Menor"),AND($O25="Alta",T25="Moderado"),AND($O25="Muy Alta",T25="Leve"),AND($O25="Muy Alta",T25="Menor")),"Alto",IF(OR(AND($O25="Muy Baja",T25="Catastrófico"),AND($O25="Baja",T25="Catastrófico"),AND($O25="Media",T25="Mayor"),AND($O25="Media",T25="Catastrófico"),AND($O25="Alta",T25="Mayor"),AND($O25="Alta",T25="Catastrófico"),AND($O25="Muy Alta",T25="Moderado"),AND($O25="Muy Alta",T25="Mayor"),AND($O25="Muy Alta",T25="Catastrófico")),"Extremo",""))))</f>
        <v>Extremo</v>
      </c>
      <c r="W25" s="25" t="s">
        <v>93</v>
      </c>
      <c r="X25" s="24" t="s">
        <v>229</v>
      </c>
      <c r="Y25" s="27" t="s">
        <v>230</v>
      </c>
      <c r="Z25" s="27" t="s">
        <v>231</v>
      </c>
      <c r="AA25" s="28" t="s">
        <v>232</v>
      </c>
      <c r="AB25" s="29" t="s">
        <v>98</v>
      </c>
      <c r="AC25" s="29" t="s">
        <v>99</v>
      </c>
      <c r="AD25" s="23" t="s">
        <v>100</v>
      </c>
      <c r="AE25" s="23" t="s">
        <v>101</v>
      </c>
      <c r="AF25" s="23" t="s">
        <v>102</v>
      </c>
      <c r="AG25" s="30" t="s">
        <v>100</v>
      </c>
      <c r="AH25" s="23" t="s">
        <v>103</v>
      </c>
      <c r="AI25" s="31">
        <f t="shared" si="1"/>
        <v>100</v>
      </c>
      <c r="AJ25" s="31" t="str">
        <f t="shared" si="0"/>
        <v>Fuerte</v>
      </c>
      <c r="AK25" s="23" t="s">
        <v>104</v>
      </c>
      <c r="AL25" s="31" t="str">
        <f>IFERROR(VLOOKUP(AJ25&amp;AK25,[2]Tabla_Controles!$B$56:$G$65,5,FALSE),"")</f>
        <v>Fuerte</v>
      </c>
      <c r="AM25" s="32">
        <f t="shared" si="2"/>
        <v>100</v>
      </c>
      <c r="AN25" s="132">
        <f>IFERROR(AVERAGE(AM25:AM31),"")</f>
        <v>66.666666666666671</v>
      </c>
      <c r="AO25" s="94" t="str">
        <f>IF($AN25=100,"Fuerte",IF($AN25&lt;100,"Moderado",IF($AN25&lt;50,"Débil",IF($AN25=0,"",""))))</f>
        <v>Moderado</v>
      </c>
      <c r="AP25" s="135" t="s">
        <v>105</v>
      </c>
      <c r="AQ25" s="98">
        <f>IFERROR(P25-VLOOKUP(AO25&amp;AP25,[2]Tabla_Controles!$B$77:$E$83,4,0),"")</f>
        <v>2</v>
      </c>
      <c r="AR25" s="101" t="str">
        <f>IF($AQ25="","",IF($AQ25=1,"Muy Baja",IF($AQ25=2,"Baja",IF($AQ25=3,"Media",IF($AQ25=4,"Alta",IF($AQ25=5,"Muy Alta","Muy Baja"))))))</f>
        <v>Baja</v>
      </c>
      <c r="AS25" s="101" t="str">
        <f>T25</f>
        <v>Catastrófico</v>
      </c>
      <c r="AT25" s="102" t="str">
        <f>IF(OR(AND($AR25="Muy Baja",$AS25="Leve"),AND($AR25="Muy Baja",$AS25="Menor"),AND($AR25="Baja",$AS25="Leve"),AND($AR25="Baja",$AS25="Menor"),AND($AR25="Media",$AS25="Leve")),"Bajo",IF(OR(AND($AR25="Muy baja",$AS25="Moderado"),AND($AR25="Baja",$AS25="Moderado"),AND($AR25="Media",$AS25="Menor"),AND($AR25="Alta",$AS25="Leve")),"Moderado",IF(OR(AND($AR25="Muy Baja",$AS25="Mayor"),AND($AR25="Baja",$AS25="Mayor"),AND($AR25="Media",$AS25="Moderado"),AND($AR25="Alta",$AS25="Menor"),AND($AR25="Alta",$AS25="Moderado"),AND($AR25="Muy Alta",$AS25="Leve"),AND($AR25="Muy Alta",$AS25="Menor")),"Alto",IF(OR(AND($AR25="Muy Baja",$AS25="Catastrófico"),AND($AR25="Baja",$AS25="Catastrófico"),AND($AR25="Media",$AS25="Mayor"),AND($AR25="Media",$AS25="Catastrófico"),AND($AR25="Alta",$AS25="Mayor"),AND($AR25="Alta",$AS25="Catastrófico"),AND($AR25="Muy Alta",$AS25="Moderado"),AND($AR25="Muy Alta",$AS25="Mayor"),AND($AR25="Muy Alta",$AS25="Catastrófico")),"Extremo",""))))</f>
        <v>Extremo</v>
      </c>
      <c r="AU25" s="83" t="s">
        <v>106</v>
      </c>
      <c r="AV25" s="33" t="s">
        <v>107</v>
      </c>
      <c r="AW25" s="26" t="s">
        <v>233</v>
      </c>
      <c r="AX25" s="35" t="s">
        <v>201</v>
      </c>
      <c r="AY25" s="36" t="s">
        <v>232</v>
      </c>
      <c r="AZ25" s="37">
        <v>45260</v>
      </c>
      <c r="BA25" s="37">
        <v>45291</v>
      </c>
      <c r="BB25" s="141" t="s">
        <v>111</v>
      </c>
      <c r="BC25" s="25" t="s">
        <v>93</v>
      </c>
      <c r="BD25" s="39" t="s">
        <v>112</v>
      </c>
      <c r="BE25" s="40" t="s">
        <v>234</v>
      </c>
      <c r="BF25" s="40" t="s">
        <v>235</v>
      </c>
      <c r="BG25" s="41" t="s">
        <v>107</v>
      </c>
      <c r="BH25" s="39" t="s">
        <v>112</v>
      </c>
      <c r="BI25" s="36" t="s">
        <v>236</v>
      </c>
      <c r="BJ25" s="36" t="s">
        <v>237</v>
      </c>
      <c r="BK25" s="129" t="s">
        <v>117</v>
      </c>
      <c r="BL25" s="144" t="s">
        <v>238</v>
      </c>
      <c r="BM25" s="91" t="s">
        <v>239</v>
      </c>
    </row>
    <row r="26" spans="1:65" ht="102" customHeight="1" x14ac:dyDescent="0.3">
      <c r="A26" s="116"/>
      <c r="B26" s="155">
        <v>10</v>
      </c>
      <c r="C26" s="119"/>
      <c r="D26" s="121"/>
      <c r="E26" s="121"/>
      <c r="F26" s="121"/>
      <c r="G26" s="123"/>
      <c r="H26" s="126"/>
      <c r="I26" s="128"/>
      <c r="J26" s="108"/>
      <c r="K26" s="25" t="s">
        <v>120</v>
      </c>
      <c r="L26" s="26" t="s">
        <v>240</v>
      </c>
      <c r="M26" s="146"/>
      <c r="N26" s="108"/>
      <c r="O26" s="105"/>
      <c r="P26" s="112"/>
      <c r="Q26" s="114"/>
      <c r="R26" s="139"/>
      <c r="S26" s="104"/>
      <c r="T26" s="105"/>
      <c r="U26" s="103"/>
      <c r="V26" s="106"/>
      <c r="W26" s="25" t="s">
        <v>122</v>
      </c>
      <c r="X26" s="24" t="s">
        <v>241</v>
      </c>
      <c r="Y26" s="27" t="s">
        <v>242</v>
      </c>
      <c r="Z26" s="27" t="s">
        <v>243</v>
      </c>
      <c r="AA26" s="28" t="s">
        <v>244</v>
      </c>
      <c r="AB26" s="29" t="s">
        <v>98</v>
      </c>
      <c r="AC26" s="29" t="s">
        <v>99</v>
      </c>
      <c r="AD26" s="23" t="s">
        <v>100</v>
      </c>
      <c r="AE26" s="23" t="s">
        <v>161</v>
      </c>
      <c r="AF26" s="23" t="s">
        <v>102</v>
      </c>
      <c r="AG26" s="30" t="s">
        <v>100</v>
      </c>
      <c r="AH26" s="23" t="s">
        <v>103</v>
      </c>
      <c r="AI26" s="31">
        <f t="shared" si="1"/>
        <v>95</v>
      </c>
      <c r="AJ26" s="31" t="str">
        <f t="shared" si="0"/>
        <v>Moderado</v>
      </c>
      <c r="AK26" s="23" t="s">
        <v>104</v>
      </c>
      <c r="AL26" s="31" t="str">
        <f>IFERROR(VLOOKUP(AJ26&amp;AK26,[2]Tabla_Controles!$B$56:$G$65,5,FALSE),"")</f>
        <v>Moderado</v>
      </c>
      <c r="AM26" s="32">
        <f t="shared" si="2"/>
        <v>50</v>
      </c>
      <c r="AN26" s="133"/>
      <c r="AO26" s="95"/>
      <c r="AP26" s="136"/>
      <c r="AQ26" s="99"/>
      <c r="AR26" s="101"/>
      <c r="AS26" s="101"/>
      <c r="AT26" s="102"/>
      <c r="AU26" s="83"/>
      <c r="AV26" s="33" t="s">
        <v>128</v>
      </c>
      <c r="AW26" s="26" t="s">
        <v>245</v>
      </c>
      <c r="AX26" s="26" t="s">
        <v>246</v>
      </c>
      <c r="AY26" s="36" t="s">
        <v>232</v>
      </c>
      <c r="AZ26" s="60">
        <v>45260</v>
      </c>
      <c r="BA26" s="60">
        <v>45291</v>
      </c>
      <c r="BB26" s="142"/>
      <c r="BC26" s="25" t="s">
        <v>122</v>
      </c>
      <c r="BD26" s="24" t="s">
        <v>112</v>
      </c>
      <c r="BE26" s="43" t="s">
        <v>247</v>
      </c>
      <c r="BF26" s="43" t="s">
        <v>248</v>
      </c>
      <c r="BG26" s="41" t="s">
        <v>128</v>
      </c>
      <c r="BH26" s="61" t="s">
        <v>249</v>
      </c>
      <c r="BI26" s="36" t="s">
        <v>250</v>
      </c>
      <c r="BJ26" s="36" t="s">
        <v>250</v>
      </c>
      <c r="BK26" s="130"/>
      <c r="BL26" s="149"/>
      <c r="BM26" s="92"/>
    </row>
    <row r="27" spans="1:65" ht="101.1" customHeight="1" x14ac:dyDescent="0.3">
      <c r="A27" s="116"/>
      <c r="B27" s="155">
        <v>10</v>
      </c>
      <c r="C27" s="119"/>
      <c r="D27" s="121"/>
      <c r="E27" s="121"/>
      <c r="F27" s="121"/>
      <c r="G27" s="123"/>
      <c r="H27" s="126"/>
      <c r="I27" s="128"/>
      <c r="J27" s="108"/>
      <c r="K27" s="25" t="s">
        <v>135</v>
      </c>
      <c r="L27" s="26" t="s">
        <v>251</v>
      </c>
      <c r="M27" s="146"/>
      <c r="N27" s="108"/>
      <c r="O27" s="105"/>
      <c r="P27" s="112"/>
      <c r="Q27" s="114"/>
      <c r="R27" s="139"/>
      <c r="S27" s="104"/>
      <c r="T27" s="105"/>
      <c r="U27" s="103"/>
      <c r="V27" s="106"/>
      <c r="W27" s="25" t="s">
        <v>137</v>
      </c>
      <c r="X27" s="24" t="s">
        <v>252</v>
      </c>
      <c r="Y27" s="27" t="s">
        <v>253</v>
      </c>
      <c r="Z27" s="27" t="s">
        <v>254</v>
      </c>
      <c r="AA27" s="28" t="s">
        <v>97</v>
      </c>
      <c r="AB27" s="29" t="s">
        <v>98</v>
      </c>
      <c r="AC27" s="29" t="s">
        <v>99</v>
      </c>
      <c r="AD27" s="23" t="s">
        <v>100</v>
      </c>
      <c r="AE27" s="23" t="s">
        <v>161</v>
      </c>
      <c r="AF27" s="23" t="s">
        <v>102</v>
      </c>
      <c r="AG27" s="30" t="s">
        <v>100</v>
      </c>
      <c r="AH27" s="23" t="s">
        <v>103</v>
      </c>
      <c r="AI27" s="31">
        <f t="shared" si="1"/>
        <v>95</v>
      </c>
      <c r="AJ27" s="31" t="str">
        <f t="shared" si="0"/>
        <v>Moderado</v>
      </c>
      <c r="AK27" s="23" t="s">
        <v>104</v>
      </c>
      <c r="AL27" s="31" t="str">
        <f>IFERROR(VLOOKUP(AJ27&amp;AK27,[2]Tabla_Controles!$B$56:$G$65,5,FALSE),"")</f>
        <v>Moderado</v>
      </c>
      <c r="AM27" s="32">
        <f t="shared" si="2"/>
        <v>50</v>
      </c>
      <c r="AN27" s="133"/>
      <c r="AO27" s="95"/>
      <c r="AP27" s="136"/>
      <c r="AQ27" s="99"/>
      <c r="AR27" s="101"/>
      <c r="AS27" s="101"/>
      <c r="AT27" s="102"/>
      <c r="AU27" s="83"/>
      <c r="AV27" s="33" t="s">
        <v>141</v>
      </c>
      <c r="AW27" s="34" t="s">
        <v>255</v>
      </c>
      <c r="AX27" s="35" t="s">
        <v>201</v>
      </c>
      <c r="AY27" s="36" t="s">
        <v>232</v>
      </c>
      <c r="AZ27" s="37">
        <v>45260</v>
      </c>
      <c r="BA27" s="37">
        <v>45291</v>
      </c>
      <c r="BB27" s="142"/>
      <c r="BC27" s="25" t="s">
        <v>137</v>
      </c>
      <c r="BD27" s="39" t="s">
        <v>112</v>
      </c>
      <c r="BE27" s="40" t="s">
        <v>256</v>
      </c>
      <c r="BF27" s="40" t="s">
        <v>257</v>
      </c>
      <c r="BG27" s="41" t="s">
        <v>141</v>
      </c>
      <c r="BH27" s="61" t="s">
        <v>249</v>
      </c>
      <c r="BI27" s="36" t="s">
        <v>250</v>
      </c>
      <c r="BJ27" s="36" t="s">
        <v>250</v>
      </c>
      <c r="BK27" s="130"/>
      <c r="BL27" s="149"/>
      <c r="BM27" s="92"/>
    </row>
    <row r="28" spans="1:65" ht="33" hidden="1" customHeight="1" x14ac:dyDescent="0.3">
      <c r="A28" s="116"/>
      <c r="B28" s="155">
        <v>10</v>
      </c>
      <c r="C28" s="119"/>
      <c r="D28" s="121"/>
      <c r="E28" s="121"/>
      <c r="F28" s="121"/>
      <c r="G28" s="123"/>
      <c r="H28" s="126"/>
      <c r="I28" s="128"/>
      <c r="J28" s="108"/>
      <c r="K28" s="25" t="s">
        <v>144</v>
      </c>
      <c r="L28" s="26"/>
      <c r="M28" s="146"/>
      <c r="N28" s="108"/>
      <c r="O28" s="105"/>
      <c r="P28" s="112"/>
      <c r="Q28" s="114"/>
      <c r="R28" s="139"/>
      <c r="S28" s="104"/>
      <c r="T28" s="105"/>
      <c r="U28" s="103"/>
      <c r="V28" s="106"/>
      <c r="W28" s="25" t="s">
        <v>146</v>
      </c>
      <c r="X28" s="24"/>
      <c r="Y28" s="27"/>
      <c r="Z28" s="27"/>
      <c r="AA28" s="28"/>
      <c r="AB28" s="29"/>
      <c r="AC28" s="29"/>
      <c r="AD28" s="23"/>
      <c r="AE28" s="23"/>
      <c r="AF28" s="23"/>
      <c r="AG28" s="30"/>
      <c r="AH28" s="23"/>
      <c r="AI28" s="31" t="str">
        <f>IF(COUNTBLANK(AB28:AH28)=7,"",IF($AB28="Asignado",15,0)+IF($AC28="Adecuado",15,0)+IF($AD28="Oportuna",15,0)+IF($AE28="Prevenir",15,0)+IF($AE28="Detectar",10,0)+IF($AF28="Confiable",15,0)+IF($AG28="Oportuna",15,0)+IF($AH28="Completa",10,0)+IF($AH28="Incompleta",5,0))</f>
        <v/>
      </c>
      <c r="AJ28" s="31" t="str">
        <f t="shared" si="0"/>
        <v/>
      </c>
      <c r="AK28" s="23"/>
      <c r="AL28" s="31" t="str">
        <f>IFERROR(VLOOKUP(AJ28&amp;AK28,[2]Tabla_Controles!$B$56:$G$65,5,FALSE),"")</f>
        <v/>
      </c>
      <c r="AM28" s="32" t="str">
        <f t="shared" si="2"/>
        <v/>
      </c>
      <c r="AN28" s="133"/>
      <c r="AO28" s="95"/>
      <c r="AP28" s="136"/>
      <c r="AQ28" s="99"/>
      <c r="AR28" s="101"/>
      <c r="AS28" s="101"/>
      <c r="AT28" s="102"/>
      <c r="AU28" s="83"/>
      <c r="AV28" s="33" t="s">
        <v>151</v>
      </c>
      <c r="AW28" s="62"/>
      <c r="AX28" s="63"/>
      <c r="AY28" s="64"/>
      <c r="AZ28" s="65"/>
      <c r="BA28" s="65"/>
      <c r="BB28" s="142"/>
      <c r="BC28" s="25" t="s">
        <v>146</v>
      </c>
      <c r="BD28" s="39"/>
      <c r="BE28" s="40"/>
      <c r="BF28" s="40"/>
      <c r="BG28" s="41" t="s">
        <v>151</v>
      </c>
      <c r="BH28" s="39"/>
      <c r="BI28" s="36"/>
      <c r="BJ28" s="36"/>
      <c r="BK28" s="130"/>
      <c r="BL28" s="149"/>
      <c r="BM28" s="92"/>
    </row>
    <row r="29" spans="1:65" ht="30" hidden="1" customHeight="1" x14ac:dyDescent="0.3">
      <c r="A29" s="116"/>
      <c r="B29" s="155">
        <v>10</v>
      </c>
      <c r="C29" s="119"/>
      <c r="D29" s="121"/>
      <c r="E29" s="121"/>
      <c r="F29" s="121"/>
      <c r="G29" s="123"/>
      <c r="H29" s="126"/>
      <c r="I29" s="128"/>
      <c r="J29" s="108"/>
      <c r="K29" s="25" t="s">
        <v>154</v>
      </c>
      <c r="L29" s="26"/>
      <c r="M29" s="146"/>
      <c r="N29" s="108"/>
      <c r="O29" s="105"/>
      <c r="P29" s="112"/>
      <c r="Q29" s="114"/>
      <c r="R29" s="139"/>
      <c r="S29" s="104"/>
      <c r="T29" s="105"/>
      <c r="U29" s="103"/>
      <c r="V29" s="106"/>
      <c r="W29" s="25" t="s">
        <v>156</v>
      </c>
      <c r="X29" s="24"/>
      <c r="Y29" s="27"/>
      <c r="Z29" s="27"/>
      <c r="AA29" s="28"/>
      <c r="AB29" s="29"/>
      <c r="AC29" s="29"/>
      <c r="AD29" s="23"/>
      <c r="AE29" s="23"/>
      <c r="AF29" s="23"/>
      <c r="AG29" s="30"/>
      <c r="AH29" s="23"/>
      <c r="AI29" s="31" t="str">
        <f t="shared" si="1"/>
        <v/>
      </c>
      <c r="AJ29" s="31" t="str">
        <f t="shared" si="0"/>
        <v/>
      </c>
      <c r="AK29" s="23"/>
      <c r="AL29" s="31" t="str">
        <f>IFERROR(VLOOKUP(AJ29&amp;AK29,[2]Tabla_Controles!$B$56:$G$65,5,FALSE),"")</f>
        <v/>
      </c>
      <c r="AM29" s="32" t="str">
        <f t="shared" si="2"/>
        <v/>
      </c>
      <c r="AN29" s="133"/>
      <c r="AO29" s="95"/>
      <c r="AP29" s="136"/>
      <c r="AQ29" s="99"/>
      <c r="AR29" s="101"/>
      <c r="AS29" s="101"/>
      <c r="AT29" s="102"/>
      <c r="AU29" s="83"/>
      <c r="AV29" s="33" t="s">
        <v>162</v>
      </c>
      <c r="AW29" s="49"/>
      <c r="AX29" s="49"/>
      <c r="AY29" s="49"/>
      <c r="AZ29" s="51"/>
      <c r="BA29" s="51"/>
      <c r="BB29" s="142"/>
      <c r="BC29" s="25" t="s">
        <v>156</v>
      </c>
      <c r="BD29" s="39"/>
      <c r="BE29" s="40"/>
      <c r="BF29" s="40"/>
      <c r="BG29" s="41" t="s">
        <v>162</v>
      </c>
      <c r="BH29" s="39"/>
      <c r="BI29" s="36"/>
      <c r="BJ29" s="36"/>
      <c r="BK29" s="130"/>
      <c r="BL29" s="149"/>
      <c r="BM29" s="92"/>
    </row>
    <row r="30" spans="1:65" ht="30" hidden="1" customHeight="1" x14ac:dyDescent="0.3">
      <c r="A30" s="116"/>
      <c r="B30" s="155">
        <v>10</v>
      </c>
      <c r="C30" s="119"/>
      <c r="D30" s="121"/>
      <c r="E30" s="121"/>
      <c r="F30" s="121"/>
      <c r="G30" s="123"/>
      <c r="H30" s="126"/>
      <c r="I30" s="128"/>
      <c r="J30" s="108"/>
      <c r="K30" s="25" t="s">
        <v>169</v>
      </c>
      <c r="L30" s="26"/>
      <c r="M30" s="146"/>
      <c r="N30" s="108"/>
      <c r="O30" s="105"/>
      <c r="P30" s="112"/>
      <c r="Q30" s="114"/>
      <c r="R30" s="139"/>
      <c r="S30" s="104"/>
      <c r="T30" s="105"/>
      <c r="U30" s="103"/>
      <c r="V30" s="106"/>
      <c r="W30" s="25" t="s">
        <v>171</v>
      </c>
      <c r="X30" s="24"/>
      <c r="Y30" s="27"/>
      <c r="Z30" s="27"/>
      <c r="AA30" s="28"/>
      <c r="AB30" s="29"/>
      <c r="AC30" s="29"/>
      <c r="AD30" s="23"/>
      <c r="AE30" s="23"/>
      <c r="AF30" s="23"/>
      <c r="AG30" s="30"/>
      <c r="AH30" s="23"/>
      <c r="AI30" s="31" t="str">
        <f t="shared" si="1"/>
        <v/>
      </c>
      <c r="AJ30" s="31" t="str">
        <f t="shared" si="0"/>
        <v/>
      </c>
      <c r="AK30" s="23"/>
      <c r="AL30" s="31" t="str">
        <f>IFERROR(VLOOKUP(AJ30&amp;AK30,[2]Tabla_Controles!$B$56:$G$65,5,FALSE),"")</f>
        <v/>
      </c>
      <c r="AM30" s="32" t="str">
        <f t="shared" si="2"/>
        <v/>
      </c>
      <c r="AN30" s="133"/>
      <c r="AO30" s="95"/>
      <c r="AP30" s="136"/>
      <c r="AQ30" s="99"/>
      <c r="AR30" s="101"/>
      <c r="AS30" s="101"/>
      <c r="AT30" s="102"/>
      <c r="AU30" s="83"/>
      <c r="AV30" s="33" t="s">
        <v>176</v>
      </c>
      <c r="AW30" s="49"/>
      <c r="AX30" s="49"/>
      <c r="AY30" s="49"/>
      <c r="AZ30" s="51"/>
      <c r="BA30" s="51"/>
      <c r="BB30" s="142"/>
      <c r="BC30" s="25" t="s">
        <v>171</v>
      </c>
      <c r="BD30" s="39"/>
      <c r="BE30" s="40"/>
      <c r="BF30" s="40"/>
      <c r="BG30" s="41" t="s">
        <v>176</v>
      </c>
      <c r="BH30" s="39"/>
      <c r="BI30" s="36"/>
      <c r="BJ30" s="36"/>
      <c r="BK30" s="130"/>
      <c r="BL30" s="149"/>
      <c r="BM30" s="92"/>
    </row>
    <row r="31" spans="1:65" ht="30" hidden="1" customHeight="1" x14ac:dyDescent="0.3">
      <c r="A31" s="116"/>
      <c r="B31" s="155">
        <v>10</v>
      </c>
      <c r="C31" s="120"/>
      <c r="D31" s="121"/>
      <c r="E31" s="121"/>
      <c r="F31" s="121"/>
      <c r="G31" s="124"/>
      <c r="H31" s="127"/>
      <c r="I31" s="128"/>
      <c r="J31" s="108"/>
      <c r="K31" s="25" t="s">
        <v>186</v>
      </c>
      <c r="L31" s="26"/>
      <c r="M31" s="147"/>
      <c r="N31" s="108"/>
      <c r="O31" s="105"/>
      <c r="P31" s="112"/>
      <c r="Q31" s="115"/>
      <c r="R31" s="140"/>
      <c r="S31" s="104"/>
      <c r="T31" s="105"/>
      <c r="U31" s="103"/>
      <c r="V31" s="106"/>
      <c r="W31" s="25" t="s">
        <v>187</v>
      </c>
      <c r="X31" s="24"/>
      <c r="Y31" s="27"/>
      <c r="Z31" s="27"/>
      <c r="AA31" s="28"/>
      <c r="AB31" s="29"/>
      <c r="AC31" s="29"/>
      <c r="AD31" s="23"/>
      <c r="AE31" s="23"/>
      <c r="AF31" s="23"/>
      <c r="AG31" s="30"/>
      <c r="AH31" s="23"/>
      <c r="AI31" s="31" t="str">
        <f t="shared" si="1"/>
        <v/>
      </c>
      <c r="AJ31" s="31" t="str">
        <f t="shared" si="0"/>
        <v/>
      </c>
      <c r="AK31" s="23"/>
      <c r="AL31" s="31" t="str">
        <f>IFERROR(VLOOKUP(AJ31&amp;AK31,[2]Tabla_Controles!$B$56:$G$65,5,FALSE),"")</f>
        <v/>
      </c>
      <c r="AM31" s="32" t="str">
        <f t="shared" si="2"/>
        <v/>
      </c>
      <c r="AN31" s="134"/>
      <c r="AO31" s="96"/>
      <c r="AP31" s="137"/>
      <c r="AQ31" s="100"/>
      <c r="AR31" s="101"/>
      <c r="AS31" s="101"/>
      <c r="AT31" s="102"/>
      <c r="AU31" s="83"/>
      <c r="AV31" s="33" t="s">
        <v>188</v>
      </c>
      <c r="AW31" s="49"/>
      <c r="AX31" s="49"/>
      <c r="AY31" s="49"/>
      <c r="AZ31" s="51"/>
      <c r="BA31" s="51"/>
      <c r="BB31" s="143"/>
      <c r="BC31" s="25" t="s">
        <v>187</v>
      </c>
      <c r="BD31" s="39"/>
      <c r="BE31" s="40"/>
      <c r="BF31" s="40"/>
      <c r="BG31" s="41" t="s">
        <v>188</v>
      </c>
      <c r="BH31" s="39"/>
      <c r="BI31" s="36"/>
      <c r="BJ31" s="36"/>
      <c r="BK31" s="131"/>
      <c r="BL31" s="150"/>
      <c r="BM31" s="93"/>
    </row>
    <row r="32" spans="1:65" ht="148.5" x14ac:dyDescent="0.3">
      <c r="A32" s="116" t="str">
        <f>C32&amp;COUNTIF($C$10:C32,C32)</f>
        <v>Corrupción4</v>
      </c>
      <c r="B32" s="154">
        <v>11</v>
      </c>
      <c r="C32" s="118" t="s">
        <v>81</v>
      </c>
      <c r="D32" s="121" t="s">
        <v>82</v>
      </c>
      <c r="E32" s="121" t="s">
        <v>258</v>
      </c>
      <c r="F32" s="121" t="s">
        <v>259</v>
      </c>
      <c r="G32" s="122" t="s">
        <v>260</v>
      </c>
      <c r="H32" s="125" t="s">
        <v>261</v>
      </c>
      <c r="I32" s="128" t="str">
        <f>"Posibilidad de recibir o solicitar cualquier dádiva o beneficio a nombre propio o de terceros, con el fin de "&amp;J32</f>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
      <c r="J32" s="108" t="s">
        <v>262</v>
      </c>
      <c r="K32" s="25" t="s">
        <v>88</v>
      </c>
      <c r="L32" s="26" t="s">
        <v>263</v>
      </c>
      <c r="M32" s="145" t="s">
        <v>90</v>
      </c>
      <c r="N32" s="108" t="s">
        <v>264</v>
      </c>
      <c r="O32" s="105" t="str">
        <f>IF(N32="","",IF(OR($N32=[2]Tabla_Probabilidad!$D$20,$N32=[2]Tabla_Probabilidad!$J$20),"Muy Baja",IF(OR($N32=[2]Tabla_Probabilidad!$E$20,$N32=[2]Tabla_Probabilidad!$K$20),"Baja",IF(OR($N32=[2]Tabla_Probabilidad!$F$20,$N32=[2]Tabla_Probabilidad!$L$20),"Media",IF(OR($N32=[2]Tabla_Probabilidad!$G$20,$N32=[2]Tabla_Probabilidad!$M$20),"Alta",IF(OR($N32=[2]Tabla_Probabilidad!$H$20,$N32=[2]Tabla_Probabilidad!$N$20),"Muy Alta"))))))</f>
        <v>Alta</v>
      </c>
      <c r="P32" s="112">
        <f>IF(O32="Muy Baja",1,IF(O32="Baja",2,IF(O32="Media",3,IF(O32="Alta",4,IF(O32="Muy Alta",5,"")))))</f>
        <v>4</v>
      </c>
      <c r="Q32" s="113" t="str">
        <f>IFERROR(IF($C32="Corrupción",HYPERLINK("#"&amp;"Impacto_Riesgos!C"&amp;MATCH($B32,[2]Impacto_Riesgos!$B$10:$B$138,0)+9,"Calcula el impacto aquí"),"")," ")</f>
        <v>Calcula el impacto aquí</v>
      </c>
      <c r="R32" s="138">
        <f>IFERROR(VLOOKUP(A32,[2]Impacto_Riesgos!$A$8:$W$138,23,),"NA")</f>
        <v>15</v>
      </c>
      <c r="S32" s="104" t="s">
        <v>92</v>
      </c>
      <c r="T32" s="105" t="str">
        <f>IF($S32='[2]Tabla Impacto'!$F$10,"Moderado",IF($S32='[2]Tabla Impacto'!$G$10,"Mayor",IF($S32='[2]Tabla Impacto'!$H$10,"Catastrófico","")))</f>
        <v>Catastrófico</v>
      </c>
      <c r="U32" s="103">
        <f>IF(T32="Leve",1,IF(T32="Menor",2,IF(T32="Moderado",3,IF(T32="Mayor",4,IF(T32="Catastrófico",5,"")))))</f>
        <v>5</v>
      </c>
      <c r="V32" s="106" t="str">
        <f>IF(OR(AND($O32="Muy Baja",T32="Leve"),AND($O32="Muy Baja",T32="Menor"),AND($O32="Baja",T32="Leve"),AND($O32="Baja",T32="Menor"),AND($O32="Media",T32="Leve")),"Bajo",IF(OR(AND($O32="Muy baja",T32="Moderado"),AND($O32="Baja",T32="Moderado"),AND($O32="Media",T32="Menor"),AND($O32="Alta",T32="Leve")),"Moderado",IF(OR(AND($O32="Muy Baja",T32="Mayor"),AND($O32="Baja",T32="Mayor"),AND($O32="Media",T32="Moderado"),AND($O32="Alta",T32="Menor"),AND($O32="Alta",T32="Moderado"),AND($O32="Muy Alta",T32="Leve"),AND($O32="Muy Alta",T32="Menor")),"Alto",IF(OR(AND($O32="Muy Baja",T32="Catastrófico"),AND($O32="Baja",T32="Catastrófico"),AND($O32="Media",T32="Mayor"),AND($O32="Media",T32="Catastrófico"),AND($O32="Alta",T32="Mayor"),AND($O32="Alta",T32="Catastrófico"),AND($O32="Muy Alta",T32="Moderado"),AND($O32="Muy Alta",T32="Mayor"),AND($O32="Muy Alta",T32="Catastrófico")),"Extremo",""))))</f>
        <v>Extremo</v>
      </c>
      <c r="W32" s="25" t="s">
        <v>93</v>
      </c>
      <c r="X32" s="24" t="s">
        <v>265</v>
      </c>
      <c r="Y32" s="27" t="s">
        <v>266</v>
      </c>
      <c r="Z32" s="27" t="s">
        <v>96</v>
      </c>
      <c r="AA32" s="28" t="s">
        <v>150</v>
      </c>
      <c r="AB32" s="29" t="s">
        <v>98</v>
      </c>
      <c r="AC32" s="29" t="s">
        <v>99</v>
      </c>
      <c r="AD32" s="23" t="s">
        <v>100</v>
      </c>
      <c r="AE32" s="23" t="s">
        <v>101</v>
      </c>
      <c r="AF32" s="23" t="s">
        <v>102</v>
      </c>
      <c r="AG32" s="30" t="s">
        <v>100</v>
      </c>
      <c r="AH32" s="23" t="s">
        <v>103</v>
      </c>
      <c r="AI32" s="31">
        <f t="shared" si="1"/>
        <v>100</v>
      </c>
      <c r="AJ32" s="31" t="str">
        <f t="shared" si="0"/>
        <v>Fuerte</v>
      </c>
      <c r="AK32" s="23" t="s">
        <v>104</v>
      </c>
      <c r="AL32" s="31" t="str">
        <f>IFERROR(VLOOKUP(AJ32&amp;AK32,[2]Tabla_Controles!$B$56:$G$65,5,FALSE),"")</f>
        <v>Fuerte</v>
      </c>
      <c r="AM32" s="32">
        <f t="shared" si="2"/>
        <v>100</v>
      </c>
      <c r="AN32" s="132">
        <f>IFERROR(AVERAGE(AM32:AM38),"")</f>
        <v>70</v>
      </c>
      <c r="AO32" s="94" t="str">
        <f>IF($AN32=100,"Fuerte",IF($AN32&lt;100,"Moderado",IF($AN32&lt;50,"Débil",IF($AN32=0,"",""))))</f>
        <v>Moderado</v>
      </c>
      <c r="AP32" s="135" t="s">
        <v>105</v>
      </c>
      <c r="AQ32" s="98">
        <f>IFERROR(P32-VLOOKUP(AO32&amp;AP32,[2]Tabla_Controles!$B$77:$E$83,4,0),"")</f>
        <v>3</v>
      </c>
      <c r="AR32" s="101" t="str">
        <f>IF($AQ32="","",IF($AQ32=1,"Muy Baja",IF($AQ32=2,"Baja",IF($AQ32=3,"Media",IF($AQ32=4,"Alta",IF($AQ32=5,"Muy Alta","Muy Baja"))))))</f>
        <v>Media</v>
      </c>
      <c r="AS32" s="101" t="str">
        <f>T32</f>
        <v>Catastrófico</v>
      </c>
      <c r="AT32" s="102" t="str">
        <f>IF(OR(AND($AR32="Muy Baja",$AS32="Leve"),AND($AR32="Muy Baja",$AS32="Menor"),AND($AR32="Baja",$AS32="Leve"),AND($AR32="Baja",$AS32="Menor"),AND($AR32="Media",$AS32="Leve")),"Bajo",IF(OR(AND($AR32="Muy baja",$AS32="Moderado"),AND($AR32="Baja",$AS32="Moderado"),AND($AR32="Media",$AS32="Menor"),AND($AR32="Alta",$AS32="Leve")),"Moderado",IF(OR(AND($AR32="Muy Baja",$AS32="Mayor"),AND($AR32="Baja",$AS32="Mayor"),AND($AR32="Media",$AS32="Moderado"),AND($AR32="Alta",$AS32="Menor"),AND($AR32="Alta",$AS32="Moderado"),AND($AR32="Muy Alta",$AS32="Leve"),AND($AR32="Muy Alta",$AS32="Menor")),"Alto",IF(OR(AND($AR32="Muy Baja",$AS32="Catastrófico"),AND($AR32="Baja",$AS32="Catastrófico"),AND($AR32="Media",$AS32="Mayor"),AND($AR32="Media",$AS32="Catastrófico"),AND($AR32="Alta",$AS32="Mayor"),AND($AR32="Alta",$AS32="Catastrófico"),AND($AR32="Muy Alta",$AS32="Moderado"),AND($AR32="Muy Alta",$AS32="Mayor"),AND($AR32="Muy Alta",$AS32="Catastrófico")),"Extremo",""))))</f>
        <v>Extremo</v>
      </c>
      <c r="AU32" s="83" t="s">
        <v>106</v>
      </c>
      <c r="AV32" s="33" t="s">
        <v>107</v>
      </c>
      <c r="AW32" s="26" t="s">
        <v>267</v>
      </c>
      <c r="AX32" s="26" t="s">
        <v>268</v>
      </c>
      <c r="AY32" s="26" t="s">
        <v>150</v>
      </c>
      <c r="AZ32" s="60">
        <v>45214</v>
      </c>
      <c r="BA32" s="60">
        <v>45291</v>
      </c>
      <c r="BB32" s="141" t="s">
        <v>111</v>
      </c>
      <c r="BC32" s="25" t="s">
        <v>93</v>
      </c>
      <c r="BD32" s="42" t="s">
        <v>112</v>
      </c>
      <c r="BE32" s="43" t="s">
        <v>269</v>
      </c>
      <c r="BF32" s="43" t="s">
        <v>270</v>
      </c>
      <c r="BG32" s="41" t="s">
        <v>107</v>
      </c>
      <c r="BH32" s="42" t="s">
        <v>112</v>
      </c>
      <c r="BI32" s="43" t="s">
        <v>271</v>
      </c>
      <c r="BJ32" s="43" t="s">
        <v>272</v>
      </c>
      <c r="BK32" s="129" t="s">
        <v>117</v>
      </c>
      <c r="BL32" s="144" t="s">
        <v>206</v>
      </c>
      <c r="BM32" s="91" t="s">
        <v>96</v>
      </c>
    </row>
    <row r="33" spans="1:65" ht="127.5" x14ac:dyDescent="0.3">
      <c r="A33" s="116"/>
      <c r="B33" s="155">
        <v>11</v>
      </c>
      <c r="C33" s="119"/>
      <c r="D33" s="121"/>
      <c r="E33" s="121"/>
      <c r="F33" s="121"/>
      <c r="G33" s="123"/>
      <c r="H33" s="126"/>
      <c r="I33" s="128"/>
      <c r="J33" s="108"/>
      <c r="K33" s="25" t="s">
        <v>120</v>
      </c>
      <c r="L33" s="26" t="s">
        <v>145</v>
      </c>
      <c r="M33" s="146"/>
      <c r="N33" s="108"/>
      <c r="O33" s="105"/>
      <c r="P33" s="112"/>
      <c r="Q33" s="114"/>
      <c r="R33" s="139"/>
      <c r="S33" s="104"/>
      <c r="T33" s="105"/>
      <c r="U33" s="103"/>
      <c r="V33" s="106"/>
      <c r="W33" s="25" t="s">
        <v>122</v>
      </c>
      <c r="X33" s="47" t="s">
        <v>147</v>
      </c>
      <c r="Y33" s="27" t="s">
        <v>148</v>
      </c>
      <c r="Z33" s="27" t="s">
        <v>149</v>
      </c>
      <c r="AA33" s="28" t="s">
        <v>150</v>
      </c>
      <c r="AB33" s="29" t="s">
        <v>98</v>
      </c>
      <c r="AC33" s="29" t="s">
        <v>99</v>
      </c>
      <c r="AD33" s="23" t="s">
        <v>100</v>
      </c>
      <c r="AE33" s="23" t="s">
        <v>101</v>
      </c>
      <c r="AF33" s="23" t="s">
        <v>102</v>
      </c>
      <c r="AG33" s="30" t="s">
        <v>100</v>
      </c>
      <c r="AH33" s="23" t="s">
        <v>103</v>
      </c>
      <c r="AI33" s="31">
        <f t="shared" si="1"/>
        <v>100</v>
      </c>
      <c r="AJ33" s="31" t="str">
        <f t="shared" si="0"/>
        <v>Fuerte</v>
      </c>
      <c r="AK33" s="23" t="s">
        <v>104</v>
      </c>
      <c r="AL33" s="31" t="str">
        <f>IFERROR(VLOOKUP(AJ33&amp;AK33,[2]Tabla_Controles!$B$56:$G$65,5,FALSE),"")</f>
        <v>Fuerte</v>
      </c>
      <c r="AM33" s="32">
        <f t="shared" si="2"/>
        <v>100</v>
      </c>
      <c r="AN33" s="133"/>
      <c r="AO33" s="95"/>
      <c r="AP33" s="136"/>
      <c r="AQ33" s="99"/>
      <c r="AR33" s="101"/>
      <c r="AS33" s="101"/>
      <c r="AT33" s="102"/>
      <c r="AU33" s="83"/>
      <c r="AV33" s="33" t="s">
        <v>128</v>
      </c>
      <c r="AW33" s="26" t="s">
        <v>96</v>
      </c>
      <c r="AX33" s="26" t="s">
        <v>96</v>
      </c>
      <c r="AY33" s="26" t="s">
        <v>96</v>
      </c>
      <c r="AZ33" s="26" t="s">
        <v>96</v>
      </c>
      <c r="BA33" s="26" t="s">
        <v>96</v>
      </c>
      <c r="BB33" s="142"/>
      <c r="BC33" s="25" t="s">
        <v>122</v>
      </c>
      <c r="BD33" s="42" t="s">
        <v>112</v>
      </c>
      <c r="BE33" s="43" t="s">
        <v>273</v>
      </c>
      <c r="BF33" s="43" t="s">
        <v>153</v>
      </c>
      <c r="BG33" s="41" t="s">
        <v>128</v>
      </c>
      <c r="BH33" s="45"/>
      <c r="BI33" s="46"/>
      <c r="BJ33" s="46"/>
      <c r="BK33" s="130"/>
      <c r="BL33" s="149"/>
      <c r="BM33" s="92"/>
    </row>
    <row r="34" spans="1:65" ht="148.5" x14ac:dyDescent="0.3">
      <c r="A34" s="116"/>
      <c r="B34" s="155">
        <v>11</v>
      </c>
      <c r="C34" s="119"/>
      <c r="D34" s="121"/>
      <c r="E34" s="121"/>
      <c r="F34" s="121"/>
      <c r="G34" s="123"/>
      <c r="H34" s="126"/>
      <c r="I34" s="128"/>
      <c r="J34" s="108"/>
      <c r="K34" s="25" t="s">
        <v>135</v>
      </c>
      <c r="L34" s="26" t="s">
        <v>274</v>
      </c>
      <c r="M34" s="146"/>
      <c r="N34" s="108"/>
      <c r="O34" s="105"/>
      <c r="P34" s="112"/>
      <c r="Q34" s="114"/>
      <c r="R34" s="139"/>
      <c r="S34" s="104"/>
      <c r="T34" s="105"/>
      <c r="U34" s="103"/>
      <c r="V34" s="106"/>
      <c r="W34" s="25" t="s">
        <v>137</v>
      </c>
      <c r="X34" s="24" t="s">
        <v>275</v>
      </c>
      <c r="Y34" s="27" t="s">
        <v>276</v>
      </c>
      <c r="Z34" s="27" t="s">
        <v>277</v>
      </c>
      <c r="AA34" s="28" t="s">
        <v>150</v>
      </c>
      <c r="AB34" s="29" t="s">
        <v>98</v>
      </c>
      <c r="AC34" s="29" t="s">
        <v>99</v>
      </c>
      <c r="AD34" s="23" t="s">
        <v>100</v>
      </c>
      <c r="AE34" s="23" t="s">
        <v>161</v>
      </c>
      <c r="AF34" s="23" t="s">
        <v>102</v>
      </c>
      <c r="AG34" s="30" t="s">
        <v>100</v>
      </c>
      <c r="AH34" s="23" t="s">
        <v>103</v>
      </c>
      <c r="AI34" s="31">
        <f t="shared" si="1"/>
        <v>95</v>
      </c>
      <c r="AJ34" s="31" t="str">
        <f t="shared" si="0"/>
        <v>Moderado</v>
      </c>
      <c r="AK34" s="23" t="s">
        <v>104</v>
      </c>
      <c r="AL34" s="31" t="str">
        <f>IFERROR(VLOOKUP(AJ34&amp;AK34,[2]Tabla_Controles!$B$56:$G$65,5,FALSE),"")</f>
        <v>Moderado</v>
      </c>
      <c r="AM34" s="32">
        <f t="shared" si="2"/>
        <v>50</v>
      </c>
      <c r="AN34" s="133"/>
      <c r="AO34" s="95"/>
      <c r="AP34" s="136"/>
      <c r="AQ34" s="99"/>
      <c r="AR34" s="101"/>
      <c r="AS34" s="101"/>
      <c r="AT34" s="102"/>
      <c r="AU34" s="83"/>
      <c r="AV34" s="33" t="s">
        <v>141</v>
      </c>
      <c r="AW34" s="26" t="s">
        <v>96</v>
      </c>
      <c r="AX34" s="26" t="s">
        <v>96</v>
      </c>
      <c r="AY34" s="26" t="s">
        <v>96</v>
      </c>
      <c r="AZ34" s="26" t="s">
        <v>96</v>
      </c>
      <c r="BA34" s="26" t="s">
        <v>96</v>
      </c>
      <c r="BB34" s="142"/>
      <c r="BC34" s="25" t="s">
        <v>137</v>
      </c>
      <c r="BD34" s="42" t="s">
        <v>112</v>
      </c>
      <c r="BE34" s="43" t="s">
        <v>278</v>
      </c>
      <c r="BF34" s="43" t="s">
        <v>279</v>
      </c>
      <c r="BG34" s="41" t="s">
        <v>141</v>
      </c>
      <c r="BH34" s="45"/>
      <c r="BI34" s="46"/>
      <c r="BJ34" s="46"/>
      <c r="BK34" s="130"/>
      <c r="BL34" s="149"/>
      <c r="BM34" s="92"/>
    </row>
    <row r="35" spans="1:65" ht="148.5" x14ac:dyDescent="0.3">
      <c r="A35" s="116"/>
      <c r="B35" s="155">
        <v>11</v>
      </c>
      <c r="C35" s="119"/>
      <c r="D35" s="121"/>
      <c r="E35" s="121"/>
      <c r="F35" s="121"/>
      <c r="G35" s="123"/>
      <c r="H35" s="126"/>
      <c r="I35" s="128"/>
      <c r="J35" s="108"/>
      <c r="K35" s="25" t="s">
        <v>144</v>
      </c>
      <c r="L35" s="26" t="s">
        <v>280</v>
      </c>
      <c r="M35" s="146"/>
      <c r="N35" s="108"/>
      <c r="O35" s="105"/>
      <c r="P35" s="112"/>
      <c r="Q35" s="114"/>
      <c r="R35" s="139"/>
      <c r="S35" s="104"/>
      <c r="T35" s="105"/>
      <c r="U35" s="103"/>
      <c r="V35" s="106"/>
      <c r="W35" s="25" t="s">
        <v>146</v>
      </c>
      <c r="X35" s="24" t="s">
        <v>281</v>
      </c>
      <c r="Y35" s="27" t="s">
        <v>282</v>
      </c>
      <c r="Z35" s="27" t="s">
        <v>277</v>
      </c>
      <c r="AA35" s="28" t="s">
        <v>150</v>
      </c>
      <c r="AB35" s="29" t="s">
        <v>98</v>
      </c>
      <c r="AC35" s="29" t="s">
        <v>99</v>
      </c>
      <c r="AD35" s="23" t="s">
        <v>100</v>
      </c>
      <c r="AE35" s="23" t="s">
        <v>161</v>
      </c>
      <c r="AF35" s="23" t="s">
        <v>102</v>
      </c>
      <c r="AG35" s="30" t="s">
        <v>100</v>
      </c>
      <c r="AH35" s="23" t="s">
        <v>103</v>
      </c>
      <c r="AI35" s="31">
        <f t="shared" si="1"/>
        <v>95</v>
      </c>
      <c r="AJ35" s="31" t="str">
        <f t="shared" si="0"/>
        <v>Moderado</v>
      </c>
      <c r="AK35" s="23" t="s">
        <v>104</v>
      </c>
      <c r="AL35" s="31" t="str">
        <f>IFERROR(VLOOKUP(AJ35&amp;AK35,[2]Tabla_Controles!$B$56:$G$65,5,FALSE),"")</f>
        <v>Moderado</v>
      </c>
      <c r="AM35" s="32">
        <f t="shared" si="2"/>
        <v>50</v>
      </c>
      <c r="AN35" s="133"/>
      <c r="AO35" s="95"/>
      <c r="AP35" s="136"/>
      <c r="AQ35" s="99"/>
      <c r="AR35" s="101"/>
      <c r="AS35" s="101"/>
      <c r="AT35" s="102"/>
      <c r="AU35" s="83"/>
      <c r="AV35" s="33" t="s">
        <v>151</v>
      </c>
      <c r="AW35" s="26" t="s">
        <v>96</v>
      </c>
      <c r="AX35" s="26" t="s">
        <v>96</v>
      </c>
      <c r="AY35" s="26" t="s">
        <v>96</v>
      </c>
      <c r="AZ35" s="26" t="s">
        <v>96</v>
      </c>
      <c r="BA35" s="26" t="s">
        <v>96</v>
      </c>
      <c r="BB35" s="142"/>
      <c r="BC35" s="25" t="s">
        <v>146</v>
      </c>
      <c r="BD35" s="42" t="s">
        <v>112</v>
      </c>
      <c r="BE35" s="43" t="s">
        <v>278</v>
      </c>
      <c r="BF35" s="43" t="s">
        <v>283</v>
      </c>
      <c r="BG35" s="41" t="s">
        <v>151</v>
      </c>
      <c r="BH35" s="45"/>
      <c r="BI35" s="46"/>
      <c r="BJ35" s="46"/>
      <c r="BK35" s="130"/>
      <c r="BL35" s="149"/>
      <c r="BM35" s="92"/>
    </row>
    <row r="36" spans="1:65" ht="115.5" x14ac:dyDescent="0.3">
      <c r="A36" s="116"/>
      <c r="B36" s="155">
        <v>11</v>
      </c>
      <c r="C36" s="119"/>
      <c r="D36" s="121"/>
      <c r="E36" s="121"/>
      <c r="F36" s="121"/>
      <c r="G36" s="123"/>
      <c r="H36" s="126"/>
      <c r="I36" s="128"/>
      <c r="J36" s="108"/>
      <c r="K36" s="25" t="s">
        <v>154</v>
      </c>
      <c r="L36" s="26" t="s">
        <v>284</v>
      </c>
      <c r="M36" s="146"/>
      <c r="N36" s="108"/>
      <c r="O36" s="105"/>
      <c r="P36" s="112"/>
      <c r="Q36" s="114"/>
      <c r="R36" s="139"/>
      <c r="S36" s="104"/>
      <c r="T36" s="105"/>
      <c r="U36" s="103"/>
      <c r="V36" s="106"/>
      <c r="W36" s="25" t="s">
        <v>156</v>
      </c>
      <c r="X36" s="24" t="s">
        <v>285</v>
      </c>
      <c r="Y36" s="27" t="s">
        <v>286</v>
      </c>
      <c r="Z36" s="27" t="s">
        <v>287</v>
      </c>
      <c r="AA36" s="28" t="s">
        <v>150</v>
      </c>
      <c r="AB36" s="29" t="s">
        <v>98</v>
      </c>
      <c r="AC36" s="29" t="s">
        <v>99</v>
      </c>
      <c r="AD36" s="23" t="s">
        <v>100</v>
      </c>
      <c r="AE36" s="23" t="s">
        <v>161</v>
      </c>
      <c r="AF36" s="23" t="s">
        <v>102</v>
      </c>
      <c r="AG36" s="30" t="s">
        <v>100</v>
      </c>
      <c r="AH36" s="23" t="s">
        <v>103</v>
      </c>
      <c r="AI36" s="31">
        <f t="shared" si="1"/>
        <v>95</v>
      </c>
      <c r="AJ36" s="31" t="str">
        <f t="shared" si="0"/>
        <v>Moderado</v>
      </c>
      <c r="AK36" s="23" t="s">
        <v>104</v>
      </c>
      <c r="AL36" s="31" t="str">
        <f>IFERROR(VLOOKUP(AJ36&amp;AK36,[2]Tabla_Controles!$B$56:$G$65,5,FALSE),"")</f>
        <v>Moderado</v>
      </c>
      <c r="AM36" s="32">
        <f t="shared" si="2"/>
        <v>50</v>
      </c>
      <c r="AN36" s="133"/>
      <c r="AO36" s="95"/>
      <c r="AP36" s="136"/>
      <c r="AQ36" s="99"/>
      <c r="AR36" s="101"/>
      <c r="AS36" s="101"/>
      <c r="AT36" s="102"/>
      <c r="AU36" s="83"/>
      <c r="AV36" s="33" t="s">
        <v>162</v>
      </c>
      <c r="AW36" s="26" t="s">
        <v>96</v>
      </c>
      <c r="AX36" s="26" t="s">
        <v>96</v>
      </c>
      <c r="AY36" s="26" t="s">
        <v>96</v>
      </c>
      <c r="AZ36" s="26" t="s">
        <v>96</v>
      </c>
      <c r="BA36" s="26" t="s">
        <v>96</v>
      </c>
      <c r="BB36" s="142"/>
      <c r="BC36" s="25" t="s">
        <v>156</v>
      </c>
      <c r="BD36" s="42" t="s">
        <v>112</v>
      </c>
      <c r="BE36" s="43" t="s">
        <v>288</v>
      </c>
      <c r="BF36" s="43" t="s">
        <v>153</v>
      </c>
      <c r="BG36" s="41" t="s">
        <v>162</v>
      </c>
      <c r="BH36" s="45"/>
      <c r="BI36" s="46"/>
      <c r="BJ36" s="46"/>
      <c r="BK36" s="130"/>
      <c r="BL36" s="149"/>
      <c r="BM36" s="92"/>
    </row>
    <row r="37" spans="1:65" ht="77.099999999999994" hidden="1" customHeight="1" x14ac:dyDescent="0.3">
      <c r="A37" s="116"/>
      <c r="B37" s="155">
        <v>11</v>
      </c>
      <c r="C37" s="119"/>
      <c r="D37" s="121"/>
      <c r="E37" s="121"/>
      <c r="F37" s="121"/>
      <c r="G37" s="123"/>
      <c r="H37" s="126"/>
      <c r="I37" s="128"/>
      <c r="J37" s="108"/>
      <c r="K37" s="25" t="s">
        <v>169</v>
      </c>
      <c r="L37" s="26"/>
      <c r="M37" s="146"/>
      <c r="N37" s="108"/>
      <c r="O37" s="105"/>
      <c r="P37" s="112"/>
      <c r="Q37" s="114"/>
      <c r="R37" s="139"/>
      <c r="S37" s="104"/>
      <c r="T37" s="105"/>
      <c r="U37" s="103"/>
      <c r="V37" s="106"/>
      <c r="W37" s="25" t="s">
        <v>171</v>
      </c>
      <c r="X37" s="24"/>
      <c r="Y37" s="27"/>
      <c r="Z37" s="27"/>
      <c r="AA37" s="28"/>
      <c r="AB37" s="29"/>
      <c r="AC37" s="29"/>
      <c r="AD37" s="23"/>
      <c r="AE37" s="23"/>
      <c r="AF37" s="23"/>
      <c r="AG37" s="30"/>
      <c r="AH37" s="23"/>
      <c r="AI37" s="31" t="str">
        <f t="shared" si="1"/>
        <v/>
      </c>
      <c r="AJ37" s="31" t="str">
        <f t="shared" si="0"/>
        <v/>
      </c>
      <c r="AK37" s="23"/>
      <c r="AL37" s="31" t="str">
        <f>IFERROR(VLOOKUP(AJ37&amp;AK37,[2]Tabla_Controles!$B$56:$G$65,5,FALSE),"")</f>
        <v/>
      </c>
      <c r="AM37" s="32" t="str">
        <f t="shared" si="2"/>
        <v/>
      </c>
      <c r="AN37" s="133"/>
      <c r="AO37" s="95"/>
      <c r="AP37" s="136"/>
      <c r="AQ37" s="99"/>
      <c r="AR37" s="101"/>
      <c r="AS37" s="101"/>
      <c r="AT37" s="102"/>
      <c r="AU37" s="83"/>
      <c r="AV37" s="33" t="s">
        <v>176</v>
      </c>
      <c r="AW37" s="49"/>
      <c r="AX37" s="49"/>
      <c r="AY37" s="49"/>
      <c r="AZ37" s="51"/>
      <c r="BA37" s="51"/>
      <c r="BB37" s="142"/>
      <c r="BC37" s="25" t="s">
        <v>171</v>
      </c>
      <c r="BD37" s="39"/>
      <c r="BE37" s="40"/>
      <c r="BF37" s="40"/>
      <c r="BG37" s="41" t="s">
        <v>176</v>
      </c>
      <c r="BH37" s="39"/>
      <c r="BI37" s="36"/>
      <c r="BJ37" s="36"/>
      <c r="BK37" s="130"/>
      <c r="BL37" s="149"/>
      <c r="BM37" s="92"/>
    </row>
    <row r="38" spans="1:65" ht="33" hidden="1" x14ac:dyDescent="0.3">
      <c r="A38" s="116"/>
      <c r="B38" s="155">
        <v>11</v>
      </c>
      <c r="C38" s="120"/>
      <c r="D38" s="121"/>
      <c r="E38" s="121"/>
      <c r="F38" s="121"/>
      <c r="G38" s="124"/>
      <c r="H38" s="127"/>
      <c r="I38" s="128"/>
      <c r="J38" s="108"/>
      <c r="K38" s="25" t="s">
        <v>186</v>
      </c>
      <c r="L38" s="26"/>
      <c r="M38" s="147"/>
      <c r="N38" s="108"/>
      <c r="O38" s="105"/>
      <c r="P38" s="112"/>
      <c r="Q38" s="115"/>
      <c r="R38" s="140"/>
      <c r="S38" s="104"/>
      <c r="T38" s="105"/>
      <c r="U38" s="103"/>
      <c r="V38" s="106"/>
      <c r="W38" s="25" t="s">
        <v>187</v>
      </c>
      <c r="X38" s="24"/>
      <c r="Y38" s="27"/>
      <c r="Z38" s="27"/>
      <c r="AA38" s="28"/>
      <c r="AB38" s="29"/>
      <c r="AC38" s="29"/>
      <c r="AD38" s="23"/>
      <c r="AE38" s="23"/>
      <c r="AF38" s="23"/>
      <c r="AG38" s="30"/>
      <c r="AH38" s="23"/>
      <c r="AI38" s="31" t="str">
        <f t="shared" si="1"/>
        <v/>
      </c>
      <c r="AJ38" s="31" t="str">
        <f t="shared" si="0"/>
        <v/>
      </c>
      <c r="AK38" s="23"/>
      <c r="AL38" s="31" t="str">
        <f>IFERROR(VLOOKUP(AJ38&amp;AK38,[2]Tabla_Controles!$B$56:$G$65,5,FALSE),"")</f>
        <v/>
      </c>
      <c r="AM38" s="32" t="str">
        <f t="shared" si="2"/>
        <v/>
      </c>
      <c r="AN38" s="134"/>
      <c r="AO38" s="96"/>
      <c r="AP38" s="137"/>
      <c r="AQ38" s="100"/>
      <c r="AR38" s="101"/>
      <c r="AS38" s="101"/>
      <c r="AT38" s="102"/>
      <c r="AU38" s="83"/>
      <c r="AV38" s="33" t="s">
        <v>188</v>
      </c>
      <c r="AW38" s="49"/>
      <c r="AX38" s="49"/>
      <c r="AY38" s="49"/>
      <c r="AZ38" s="51"/>
      <c r="BA38" s="51"/>
      <c r="BB38" s="143"/>
      <c r="BC38" s="25" t="s">
        <v>187</v>
      </c>
      <c r="BD38" s="39"/>
      <c r="BE38" s="40"/>
      <c r="BF38" s="40"/>
      <c r="BG38" s="41" t="s">
        <v>188</v>
      </c>
      <c r="BH38" s="39"/>
      <c r="BI38" s="36"/>
      <c r="BJ38" s="36"/>
      <c r="BK38" s="131"/>
      <c r="BL38" s="150"/>
      <c r="BM38" s="93"/>
    </row>
    <row r="39" spans="1:65" ht="247.5" x14ac:dyDescent="0.3">
      <c r="A39" s="116" t="str">
        <f>C39&amp;COUNTIF($C$10:C39,C39)</f>
        <v>Corrupción5</v>
      </c>
      <c r="B39" s="154">
        <v>13</v>
      </c>
      <c r="C39" s="118" t="s">
        <v>81</v>
      </c>
      <c r="D39" s="121" t="s">
        <v>82</v>
      </c>
      <c r="E39" s="121" t="s">
        <v>289</v>
      </c>
      <c r="F39" s="121" t="s">
        <v>290</v>
      </c>
      <c r="G39" s="122" t="s">
        <v>291</v>
      </c>
      <c r="H39" s="125" t="s">
        <v>292</v>
      </c>
      <c r="I39" s="128" t="str">
        <f>"Posibilidad de recibir o solicitar cualquier dádiva o beneficio a nombre propio o de terceros, con el fin de "&amp;J39</f>
        <v>Posibilidad de recibir o solicitar cualquier dádiva o beneficio a nombre propio o de terceros, con el fin de favorecer a terceros para que de manera ilegal  se  apropien de activos del estado.</v>
      </c>
      <c r="J39" s="108" t="s">
        <v>293</v>
      </c>
      <c r="K39" s="25" t="s">
        <v>88</v>
      </c>
      <c r="L39" s="26" t="s">
        <v>294</v>
      </c>
      <c r="M39" s="145" t="s">
        <v>295</v>
      </c>
      <c r="N39" s="108" t="s">
        <v>91</v>
      </c>
      <c r="O39" s="105" t="str">
        <f>IF(N39="","",IF(OR($N39=[2]Tabla_Probabilidad!$D$20,$N39=[2]Tabla_Probabilidad!$J$20),"Muy Baja",IF(OR($N39=[2]Tabla_Probabilidad!$E$20,$N39=[2]Tabla_Probabilidad!$K$20),"Baja",IF(OR($N39=[2]Tabla_Probabilidad!$F$20,$N39=[2]Tabla_Probabilidad!$L$20),"Media",IF(OR($N39=[2]Tabla_Probabilidad!$G$20,$N39=[2]Tabla_Probabilidad!$M$20),"Alta",IF(OR($N39=[2]Tabla_Probabilidad!$H$20,$N39=[2]Tabla_Probabilidad!$N$20),"Muy Alta"))))))</f>
        <v>Media</v>
      </c>
      <c r="P39" s="112">
        <f>IF(O39="Muy Baja",1,IF(O39="Baja",2,IF(O39="Media",3,IF(O39="Alta",4,IF(O39="Muy Alta",5,"")))))</f>
        <v>3</v>
      </c>
      <c r="Q39" s="113" t="str">
        <f>IFERROR(IF($C39="Corrupción",HYPERLINK("#"&amp;"Impacto_Riesgos!C"&amp;MATCH($B39,[2]Impacto_Riesgos!$B$10:$B$138,0)+9,"Calcula el impacto aquí"),"")," ")</f>
        <v>Calcula el impacto aquí</v>
      </c>
      <c r="R39" s="138">
        <f>IFERROR(VLOOKUP(A39,[2]Impacto_Riesgos!$A$8:$W$138,23,),"NA")</f>
        <v>15</v>
      </c>
      <c r="S39" s="104" t="s">
        <v>92</v>
      </c>
      <c r="T39" s="105" t="str">
        <f>IF($S39='[2]Tabla Impacto'!$F$10,"Moderado",IF($S39='[2]Tabla Impacto'!$G$10,"Mayor",IF($S39='[2]Tabla Impacto'!$H$10,"Catastrófico","")))</f>
        <v>Catastrófico</v>
      </c>
      <c r="U39" s="103">
        <f>IF(T39="Leve",1,IF(T39="Menor",2,IF(T39="Moderado",3,IF(T39="Mayor",4,IF(T39="Catastrófico",5,"")))))</f>
        <v>5</v>
      </c>
      <c r="V39" s="106" t="str">
        <f>IF(OR(AND($O39="Muy Baja",T39="Leve"),AND($O39="Muy Baja",T39="Menor"),AND($O39="Baja",T39="Leve"),AND($O39="Baja",T39="Menor"),AND($O39="Media",T39="Leve")),"Bajo",IF(OR(AND($O39="Muy baja",T39="Moderado"),AND($O39="Baja",T39="Moderado"),AND($O39="Media",T39="Menor"),AND($O39="Alta",T39="Leve")),"Moderado",IF(OR(AND($O39="Muy Baja",T39="Mayor"),AND($O39="Baja",T39="Mayor"),AND($O39="Media",T39="Moderado"),AND($O39="Alta",T39="Menor"),AND($O39="Alta",T39="Moderado"),AND($O39="Muy Alta",T39="Leve"),AND($O39="Muy Alta",T39="Menor")),"Alto",IF(OR(AND($O39="Muy Baja",T39="Catastrófico"),AND($O39="Baja",T39="Catastrófico"),AND($O39="Media",T39="Mayor"),AND($O39="Media",T39="Catastrófico"),AND($O39="Alta",T39="Mayor"),AND($O39="Alta",T39="Catastrófico"),AND($O39="Muy Alta",T39="Moderado"),AND($O39="Muy Alta",T39="Mayor"),AND($O39="Muy Alta",T39="Catastrófico")),"Extremo",""))))</f>
        <v>Extremo</v>
      </c>
      <c r="W39" s="25" t="s">
        <v>93</v>
      </c>
      <c r="X39" s="24" t="s">
        <v>296</v>
      </c>
      <c r="Y39" s="27" t="s">
        <v>297</v>
      </c>
      <c r="Z39" s="27" t="s">
        <v>96</v>
      </c>
      <c r="AA39" s="28" t="s">
        <v>298</v>
      </c>
      <c r="AB39" s="29" t="s">
        <v>98</v>
      </c>
      <c r="AC39" s="29" t="s">
        <v>99</v>
      </c>
      <c r="AD39" s="23" t="s">
        <v>100</v>
      </c>
      <c r="AE39" s="23" t="s">
        <v>161</v>
      </c>
      <c r="AF39" s="23" t="s">
        <v>102</v>
      </c>
      <c r="AG39" s="30" t="s">
        <v>100</v>
      </c>
      <c r="AH39" s="23" t="s">
        <v>103</v>
      </c>
      <c r="AI39" s="31">
        <f t="shared" si="1"/>
        <v>95</v>
      </c>
      <c r="AJ39" s="31" t="str">
        <f t="shared" si="0"/>
        <v>Moderado</v>
      </c>
      <c r="AK39" s="23" t="s">
        <v>104</v>
      </c>
      <c r="AL39" s="31" t="str">
        <f>IFERROR(VLOOKUP(AJ39&amp;AK39,[2]Tabla_Controles!$B$56:$G$65,5,FALSE),"")</f>
        <v>Moderado</v>
      </c>
      <c r="AM39" s="32">
        <f t="shared" si="2"/>
        <v>50</v>
      </c>
      <c r="AN39" s="132">
        <f>IFERROR(AVERAGE(AM39:AM45),"")</f>
        <v>50</v>
      </c>
      <c r="AO39" s="94" t="str">
        <f>IF($AN39=100,"Fuerte",IF($AN39&lt;100,"Moderado",IF($AN39&lt;50,"Débil",IF($AN39=0,"",""))))</f>
        <v>Moderado</v>
      </c>
      <c r="AP39" s="135" t="s">
        <v>105</v>
      </c>
      <c r="AQ39" s="98">
        <f>IFERROR(P39-VLOOKUP(AO39&amp;AP39,[2]Tabla_Controles!$B$77:$E$83,4,0),"")</f>
        <v>2</v>
      </c>
      <c r="AR39" s="101" t="str">
        <f>IF($AQ39="","",IF($AQ39=1,"Muy Baja",IF($AQ39=2,"Baja",IF($AQ39=3,"Media",IF($AQ39=4,"Alta",IF($AQ39=5,"Muy Alta","Muy Baja"))))))</f>
        <v>Baja</v>
      </c>
      <c r="AS39" s="101" t="str">
        <f>T39</f>
        <v>Catastrófico</v>
      </c>
      <c r="AT39" s="102" t="str">
        <f>IF(OR(AND($AR39="Muy Baja",$AS39="Leve"),AND($AR39="Muy Baja",$AS39="Menor"),AND($AR39="Baja",$AS39="Leve"),AND($AR39="Baja",$AS39="Menor"),AND($AR39="Media",$AS39="Leve")),"Bajo",IF(OR(AND($AR39="Muy baja",$AS39="Moderado"),AND($AR39="Baja",$AS39="Moderado"),AND($AR39="Media",$AS39="Menor"),AND($AR39="Alta",$AS39="Leve")),"Moderado",IF(OR(AND($AR39="Muy Baja",$AS39="Mayor"),AND($AR39="Baja",$AS39="Mayor"),AND($AR39="Media",$AS39="Moderado"),AND($AR39="Alta",$AS39="Menor"),AND($AR39="Alta",$AS39="Moderado"),AND($AR39="Muy Alta",$AS39="Leve"),AND($AR39="Muy Alta",$AS39="Menor")),"Alto",IF(OR(AND($AR39="Muy Baja",$AS39="Catastrófico"),AND($AR39="Baja",$AS39="Catastrófico"),AND($AR39="Media",$AS39="Mayor"),AND($AR39="Media",$AS39="Catastrófico"),AND($AR39="Alta",$AS39="Mayor"),AND($AR39="Alta",$AS39="Catastrófico"),AND($AR39="Muy Alta",$AS39="Moderado"),AND($AR39="Muy Alta",$AS39="Mayor"),AND($AR39="Muy Alta",$AS39="Catastrófico")),"Extremo",""))))</f>
        <v>Extremo</v>
      </c>
      <c r="AU39" s="83" t="s">
        <v>106</v>
      </c>
      <c r="AV39" s="33" t="s">
        <v>107</v>
      </c>
      <c r="AW39" s="26" t="s">
        <v>96</v>
      </c>
      <c r="AX39" s="26" t="s">
        <v>96</v>
      </c>
      <c r="AY39" s="26" t="s">
        <v>96</v>
      </c>
      <c r="AZ39" s="26" t="s">
        <v>96</v>
      </c>
      <c r="BA39" s="26" t="s">
        <v>96</v>
      </c>
      <c r="BB39" s="141" t="s">
        <v>111</v>
      </c>
      <c r="BC39" s="25" t="s">
        <v>93</v>
      </c>
      <c r="BD39" s="42" t="s">
        <v>112</v>
      </c>
      <c r="BE39" s="66" t="s">
        <v>299</v>
      </c>
      <c r="BF39" s="66" t="s">
        <v>300</v>
      </c>
      <c r="BG39" s="41" t="s">
        <v>107</v>
      </c>
      <c r="BH39" s="45"/>
      <c r="BI39" s="46"/>
      <c r="BJ39" s="46"/>
      <c r="BK39" s="129" t="s">
        <v>117</v>
      </c>
      <c r="BL39" s="144" t="s">
        <v>301</v>
      </c>
      <c r="BM39" s="129" t="s">
        <v>302</v>
      </c>
    </row>
    <row r="40" spans="1:65" ht="104.1" customHeight="1" x14ac:dyDescent="0.3">
      <c r="A40" s="116"/>
      <c r="B40" s="155">
        <v>13</v>
      </c>
      <c r="C40" s="119"/>
      <c r="D40" s="121"/>
      <c r="E40" s="121"/>
      <c r="F40" s="121"/>
      <c r="G40" s="123"/>
      <c r="H40" s="126"/>
      <c r="I40" s="128"/>
      <c r="J40" s="108"/>
      <c r="K40" s="25" t="s">
        <v>120</v>
      </c>
      <c r="L40" s="26" t="s">
        <v>303</v>
      </c>
      <c r="M40" s="146"/>
      <c r="N40" s="108"/>
      <c r="O40" s="105"/>
      <c r="P40" s="112"/>
      <c r="Q40" s="114"/>
      <c r="R40" s="139"/>
      <c r="S40" s="104"/>
      <c r="T40" s="105"/>
      <c r="U40" s="103"/>
      <c r="V40" s="106"/>
      <c r="W40" s="25" t="s">
        <v>122</v>
      </c>
      <c r="X40" s="24" t="s">
        <v>304</v>
      </c>
      <c r="Y40" s="27" t="s">
        <v>305</v>
      </c>
      <c r="Z40" s="27" t="s">
        <v>96</v>
      </c>
      <c r="AA40" s="28" t="s">
        <v>97</v>
      </c>
      <c r="AB40" s="29" t="s">
        <v>98</v>
      </c>
      <c r="AC40" s="29" t="s">
        <v>99</v>
      </c>
      <c r="AD40" s="23" t="s">
        <v>100</v>
      </c>
      <c r="AE40" s="23" t="s">
        <v>161</v>
      </c>
      <c r="AF40" s="23" t="s">
        <v>102</v>
      </c>
      <c r="AG40" s="30" t="s">
        <v>100</v>
      </c>
      <c r="AH40" s="23" t="s">
        <v>103</v>
      </c>
      <c r="AI40" s="31">
        <f t="shared" si="1"/>
        <v>95</v>
      </c>
      <c r="AJ40" s="31" t="str">
        <f t="shared" si="0"/>
        <v>Moderado</v>
      </c>
      <c r="AK40" s="23" t="s">
        <v>127</v>
      </c>
      <c r="AL40" s="31" t="str">
        <f>IFERROR(VLOOKUP(AJ40&amp;AK40,[2]Tabla_Controles!$B$56:$G$65,5,FALSE),"")</f>
        <v>Moderado</v>
      </c>
      <c r="AM40" s="32">
        <f t="shared" si="2"/>
        <v>50</v>
      </c>
      <c r="AN40" s="133"/>
      <c r="AO40" s="95"/>
      <c r="AP40" s="136"/>
      <c r="AQ40" s="99"/>
      <c r="AR40" s="101"/>
      <c r="AS40" s="101"/>
      <c r="AT40" s="102"/>
      <c r="AU40" s="83"/>
      <c r="AV40" s="33" t="s">
        <v>128</v>
      </c>
      <c r="AW40" s="26" t="s">
        <v>306</v>
      </c>
      <c r="AX40" s="35" t="s">
        <v>201</v>
      </c>
      <c r="AY40" s="36" t="s">
        <v>97</v>
      </c>
      <c r="AZ40" s="60">
        <v>45107</v>
      </c>
      <c r="BA40" s="60">
        <v>45122</v>
      </c>
      <c r="BB40" s="142"/>
      <c r="BC40" s="25" t="s">
        <v>122</v>
      </c>
      <c r="BD40" s="39" t="s">
        <v>112</v>
      </c>
      <c r="BE40" s="40" t="s">
        <v>307</v>
      </c>
      <c r="BF40" s="40" t="s">
        <v>308</v>
      </c>
      <c r="BG40" s="41" t="s">
        <v>128</v>
      </c>
      <c r="BH40" s="39" t="s">
        <v>112</v>
      </c>
      <c r="BI40" s="36" t="s">
        <v>309</v>
      </c>
      <c r="BJ40" s="36" t="s">
        <v>310</v>
      </c>
      <c r="BK40" s="130"/>
      <c r="BL40" s="149"/>
      <c r="BM40" s="92"/>
    </row>
    <row r="41" spans="1:65" ht="33" hidden="1" customHeight="1" x14ac:dyDescent="0.3">
      <c r="A41" s="116"/>
      <c r="B41" s="155">
        <v>13</v>
      </c>
      <c r="C41" s="119"/>
      <c r="D41" s="121"/>
      <c r="E41" s="121"/>
      <c r="F41" s="121"/>
      <c r="G41" s="123"/>
      <c r="H41" s="126"/>
      <c r="I41" s="128"/>
      <c r="J41" s="108"/>
      <c r="K41" s="25" t="s">
        <v>135</v>
      </c>
      <c r="L41" s="26"/>
      <c r="M41" s="146"/>
      <c r="N41" s="108"/>
      <c r="O41" s="105"/>
      <c r="P41" s="112"/>
      <c r="Q41" s="114"/>
      <c r="R41" s="139"/>
      <c r="S41" s="104"/>
      <c r="T41" s="105"/>
      <c r="U41" s="103"/>
      <c r="V41" s="106"/>
      <c r="W41" s="25" t="s">
        <v>137</v>
      </c>
      <c r="X41" s="24"/>
      <c r="Y41" s="27"/>
      <c r="Z41" s="27"/>
      <c r="AA41" s="28"/>
      <c r="AB41" s="29"/>
      <c r="AC41" s="29"/>
      <c r="AD41" s="23"/>
      <c r="AE41" s="23"/>
      <c r="AF41" s="23"/>
      <c r="AG41" s="30"/>
      <c r="AH41" s="23"/>
      <c r="AI41" s="31" t="str">
        <f t="shared" si="1"/>
        <v/>
      </c>
      <c r="AJ41" s="31" t="str">
        <f t="shared" si="0"/>
        <v/>
      </c>
      <c r="AK41" s="23"/>
      <c r="AL41" s="31" t="str">
        <f>IFERROR(VLOOKUP(AJ41&amp;AK41,[2]Tabla_Controles!$B$56:$G$65,5,FALSE),"")</f>
        <v/>
      </c>
      <c r="AM41" s="32" t="str">
        <f t="shared" si="2"/>
        <v/>
      </c>
      <c r="AN41" s="133"/>
      <c r="AO41" s="95"/>
      <c r="AP41" s="136"/>
      <c r="AQ41" s="99"/>
      <c r="AR41" s="101"/>
      <c r="AS41" s="101"/>
      <c r="AT41" s="102"/>
      <c r="AU41" s="83"/>
      <c r="AV41" s="33" t="s">
        <v>141</v>
      </c>
      <c r="AW41" s="49"/>
      <c r="AX41" s="49"/>
      <c r="AY41" s="64"/>
      <c r="AZ41" s="67"/>
      <c r="BA41" s="67"/>
      <c r="BB41" s="142"/>
      <c r="BC41" s="25" t="s">
        <v>137</v>
      </c>
      <c r="BD41" s="39"/>
      <c r="BE41" s="40"/>
      <c r="BF41" s="40"/>
      <c r="BG41" s="41" t="s">
        <v>141</v>
      </c>
      <c r="BH41" s="39"/>
      <c r="BI41" s="36"/>
      <c r="BJ41" s="36"/>
      <c r="BK41" s="130"/>
      <c r="BL41" s="149"/>
      <c r="BM41" s="92"/>
    </row>
    <row r="42" spans="1:65" ht="33" hidden="1" customHeight="1" x14ac:dyDescent="0.3">
      <c r="A42" s="116"/>
      <c r="B42" s="155">
        <v>13</v>
      </c>
      <c r="C42" s="119"/>
      <c r="D42" s="121"/>
      <c r="E42" s="121"/>
      <c r="F42" s="121"/>
      <c r="G42" s="123"/>
      <c r="H42" s="126"/>
      <c r="I42" s="128"/>
      <c r="J42" s="108"/>
      <c r="K42" s="25" t="s">
        <v>144</v>
      </c>
      <c r="L42" s="26"/>
      <c r="M42" s="146"/>
      <c r="N42" s="108"/>
      <c r="O42" s="105"/>
      <c r="P42" s="112"/>
      <c r="Q42" s="114"/>
      <c r="R42" s="139"/>
      <c r="S42" s="104"/>
      <c r="T42" s="105"/>
      <c r="U42" s="103"/>
      <c r="V42" s="106"/>
      <c r="W42" s="25" t="s">
        <v>146</v>
      </c>
      <c r="X42" s="24"/>
      <c r="Y42" s="27"/>
      <c r="Z42" s="27"/>
      <c r="AA42" s="28"/>
      <c r="AB42" s="29"/>
      <c r="AC42" s="29"/>
      <c r="AD42" s="23"/>
      <c r="AE42" s="23"/>
      <c r="AF42" s="23"/>
      <c r="AG42" s="30"/>
      <c r="AH42" s="23"/>
      <c r="AI42" s="31" t="str">
        <f t="shared" si="1"/>
        <v/>
      </c>
      <c r="AJ42" s="31" t="str">
        <f t="shared" si="0"/>
        <v/>
      </c>
      <c r="AK42" s="23"/>
      <c r="AL42" s="31" t="str">
        <f>IFERROR(VLOOKUP(AJ42&amp;AK42,[2]Tabla_Controles!$B$56:$G$65,5,FALSE),"")</f>
        <v/>
      </c>
      <c r="AM42" s="32" t="str">
        <f t="shared" si="2"/>
        <v/>
      </c>
      <c r="AN42" s="133"/>
      <c r="AO42" s="95"/>
      <c r="AP42" s="136"/>
      <c r="AQ42" s="99"/>
      <c r="AR42" s="101"/>
      <c r="AS42" s="101"/>
      <c r="AT42" s="102"/>
      <c r="AU42" s="83"/>
      <c r="AV42" s="33" t="s">
        <v>151</v>
      </c>
      <c r="AW42" s="49"/>
      <c r="AX42" s="49"/>
      <c r="AY42" s="49"/>
      <c r="AZ42" s="51"/>
      <c r="BA42" s="51"/>
      <c r="BB42" s="142"/>
      <c r="BC42" s="25" t="s">
        <v>146</v>
      </c>
      <c r="BD42" s="39"/>
      <c r="BE42" s="40"/>
      <c r="BF42" s="40"/>
      <c r="BG42" s="41" t="s">
        <v>151</v>
      </c>
      <c r="BH42" s="39"/>
      <c r="BI42" s="36"/>
      <c r="BJ42" s="36"/>
      <c r="BK42" s="130"/>
      <c r="BL42" s="149"/>
      <c r="BM42" s="92"/>
    </row>
    <row r="43" spans="1:65" ht="33" hidden="1" customHeight="1" x14ac:dyDescent="0.3">
      <c r="A43" s="116"/>
      <c r="B43" s="155">
        <v>13</v>
      </c>
      <c r="C43" s="119"/>
      <c r="D43" s="121"/>
      <c r="E43" s="121"/>
      <c r="F43" s="121"/>
      <c r="G43" s="123"/>
      <c r="H43" s="126"/>
      <c r="I43" s="128"/>
      <c r="J43" s="108"/>
      <c r="K43" s="25" t="s">
        <v>154</v>
      </c>
      <c r="L43" s="26"/>
      <c r="M43" s="146"/>
      <c r="N43" s="108"/>
      <c r="O43" s="105"/>
      <c r="P43" s="112"/>
      <c r="Q43" s="114"/>
      <c r="R43" s="139"/>
      <c r="S43" s="104"/>
      <c r="T43" s="105"/>
      <c r="U43" s="103"/>
      <c r="V43" s="106"/>
      <c r="W43" s="25" t="s">
        <v>156</v>
      </c>
      <c r="X43" s="24"/>
      <c r="Y43" s="27"/>
      <c r="Z43" s="27"/>
      <c r="AA43" s="28"/>
      <c r="AB43" s="29"/>
      <c r="AC43" s="29"/>
      <c r="AD43" s="23"/>
      <c r="AE43" s="23"/>
      <c r="AF43" s="23"/>
      <c r="AG43" s="30"/>
      <c r="AH43" s="23"/>
      <c r="AI43" s="31" t="str">
        <f t="shared" si="1"/>
        <v/>
      </c>
      <c r="AJ43" s="31" t="str">
        <f t="shared" si="0"/>
        <v/>
      </c>
      <c r="AK43" s="23"/>
      <c r="AL43" s="31" t="str">
        <f>IFERROR(VLOOKUP(AJ43&amp;AK43,[2]Tabla_Controles!$B$56:$G$65,5,FALSE),"")</f>
        <v/>
      </c>
      <c r="AM43" s="32" t="str">
        <f t="shared" si="2"/>
        <v/>
      </c>
      <c r="AN43" s="133"/>
      <c r="AO43" s="95"/>
      <c r="AP43" s="136"/>
      <c r="AQ43" s="99"/>
      <c r="AR43" s="101"/>
      <c r="AS43" s="101"/>
      <c r="AT43" s="102"/>
      <c r="AU43" s="83"/>
      <c r="AV43" s="33" t="s">
        <v>162</v>
      </c>
      <c r="AW43" s="49"/>
      <c r="AX43" s="49"/>
      <c r="AY43" s="49"/>
      <c r="AZ43" s="51"/>
      <c r="BA43" s="51"/>
      <c r="BB43" s="142"/>
      <c r="BC43" s="25" t="s">
        <v>156</v>
      </c>
      <c r="BD43" s="39"/>
      <c r="BE43" s="40"/>
      <c r="BF43" s="40"/>
      <c r="BG43" s="41" t="s">
        <v>162</v>
      </c>
      <c r="BH43" s="39"/>
      <c r="BI43" s="36"/>
      <c r="BJ43" s="36"/>
      <c r="BK43" s="130"/>
      <c r="BL43" s="149"/>
      <c r="BM43" s="92"/>
    </row>
    <row r="44" spans="1:65" ht="33" hidden="1" customHeight="1" x14ac:dyDescent="0.3">
      <c r="A44" s="116"/>
      <c r="B44" s="155">
        <v>13</v>
      </c>
      <c r="C44" s="119"/>
      <c r="D44" s="121"/>
      <c r="E44" s="121"/>
      <c r="F44" s="121"/>
      <c r="G44" s="123"/>
      <c r="H44" s="126"/>
      <c r="I44" s="128"/>
      <c r="J44" s="108"/>
      <c r="K44" s="25" t="s">
        <v>169</v>
      </c>
      <c r="L44" s="26"/>
      <c r="M44" s="146"/>
      <c r="N44" s="108"/>
      <c r="O44" s="105"/>
      <c r="P44" s="112"/>
      <c r="Q44" s="114"/>
      <c r="R44" s="139"/>
      <c r="S44" s="104"/>
      <c r="T44" s="105"/>
      <c r="U44" s="103"/>
      <c r="V44" s="106"/>
      <c r="W44" s="25" t="s">
        <v>171</v>
      </c>
      <c r="X44" s="24"/>
      <c r="Y44" s="27"/>
      <c r="Z44" s="27"/>
      <c r="AA44" s="28"/>
      <c r="AB44" s="29"/>
      <c r="AC44" s="29"/>
      <c r="AD44" s="23"/>
      <c r="AE44" s="23"/>
      <c r="AF44" s="23"/>
      <c r="AG44" s="30"/>
      <c r="AH44" s="23"/>
      <c r="AI44" s="31" t="str">
        <f t="shared" si="1"/>
        <v/>
      </c>
      <c r="AJ44" s="31" t="str">
        <f t="shared" si="0"/>
        <v/>
      </c>
      <c r="AK44" s="23"/>
      <c r="AL44" s="31" t="str">
        <f>IFERROR(VLOOKUP(AJ44&amp;AK44,[2]Tabla_Controles!$B$56:$G$65,5,FALSE),"")</f>
        <v/>
      </c>
      <c r="AM44" s="32" t="str">
        <f t="shared" si="2"/>
        <v/>
      </c>
      <c r="AN44" s="133"/>
      <c r="AO44" s="95"/>
      <c r="AP44" s="136"/>
      <c r="AQ44" s="99"/>
      <c r="AR44" s="101"/>
      <c r="AS44" s="101"/>
      <c r="AT44" s="102"/>
      <c r="AU44" s="83"/>
      <c r="AV44" s="33" t="s">
        <v>176</v>
      </c>
      <c r="AW44" s="49"/>
      <c r="AX44" s="49"/>
      <c r="AY44" s="49"/>
      <c r="AZ44" s="51"/>
      <c r="BA44" s="51"/>
      <c r="BB44" s="142"/>
      <c r="BC44" s="25" t="s">
        <v>171</v>
      </c>
      <c r="BD44" s="39"/>
      <c r="BE44" s="40"/>
      <c r="BF44" s="40"/>
      <c r="BG44" s="41" t="s">
        <v>176</v>
      </c>
      <c r="BH44" s="39"/>
      <c r="BI44" s="36"/>
      <c r="BJ44" s="36"/>
      <c r="BK44" s="130"/>
      <c r="BL44" s="149"/>
      <c r="BM44" s="92"/>
    </row>
    <row r="45" spans="1:65" ht="33" hidden="1" x14ac:dyDescent="0.3">
      <c r="A45" s="116"/>
      <c r="B45" s="155">
        <v>13</v>
      </c>
      <c r="C45" s="120"/>
      <c r="D45" s="121"/>
      <c r="E45" s="121"/>
      <c r="F45" s="121"/>
      <c r="G45" s="124"/>
      <c r="H45" s="127"/>
      <c r="I45" s="128"/>
      <c r="J45" s="108"/>
      <c r="K45" s="25" t="s">
        <v>186</v>
      </c>
      <c r="L45" s="26"/>
      <c r="M45" s="147"/>
      <c r="N45" s="108"/>
      <c r="O45" s="105"/>
      <c r="P45" s="112"/>
      <c r="Q45" s="115"/>
      <c r="R45" s="140"/>
      <c r="S45" s="104"/>
      <c r="T45" s="105"/>
      <c r="U45" s="103"/>
      <c r="V45" s="106"/>
      <c r="W45" s="25" t="s">
        <v>187</v>
      </c>
      <c r="X45" s="24"/>
      <c r="Y45" s="27"/>
      <c r="Z45" s="27"/>
      <c r="AA45" s="28"/>
      <c r="AB45" s="29"/>
      <c r="AC45" s="29"/>
      <c r="AD45" s="23"/>
      <c r="AE45" s="23"/>
      <c r="AF45" s="23"/>
      <c r="AG45" s="30"/>
      <c r="AH45" s="23"/>
      <c r="AI45" s="31" t="str">
        <f t="shared" si="1"/>
        <v/>
      </c>
      <c r="AJ45" s="31" t="str">
        <f t="shared" si="0"/>
        <v/>
      </c>
      <c r="AK45" s="23"/>
      <c r="AL45" s="31" t="str">
        <f>IFERROR(VLOOKUP(AJ45&amp;AK45,[2]Tabla_Controles!$B$56:$G$65,5,FALSE),"")</f>
        <v/>
      </c>
      <c r="AM45" s="32" t="str">
        <f t="shared" si="2"/>
        <v/>
      </c>
      <c r="AN45" s="134"/>
      <c r="AO45" s="96"/>
      <c r="AP45" s="137"/>
      <c r="AQ45" s="100"/>
      <c r="AR45" s="101"/>
      <c r="AS45" s="101"/>
      <c r="AT45" s="102"/>
      <c r="AU45" s="83"/>
      <c r="AV45" s="33" t="s">
        <v>188</v>
      </c>
      <c r="AW45" s="49"/>
      <c r="AX45" s="49"/>
      <c r="AY45" s="49"/>
      <c r="AZ45" s="51"/>
      <c r="BA45" s="51"/>
      <c r="BB45" s="143"/>
      <c r="BC45" s="25" t="s">
        <v>187</v>
      </c>
      <c r="BD45" s="39"/>
      <c r="BE45" s="40"/>
      <c r="BF45" s="40"/>
      <c r="BG45" s="41" t="s">
        <v>188</v>
      </c>
      <c r="BH45" s="39"/>
      <c r="BI45" s="36"/>
      <c r="BJ45" s="36"/>
      <c r="BK45" s="131"/>
      <c r="BL45" s="150"/>
      <c r="BM45" s="93"/>
    </row>
    <row r="46" spans="1:65" ht="76.5" x14ac:dyDescent="0.3">
      <c r="A46" s="116" t="str">
        <f>C46&amp;COUNTIF($C$10:C46,C46)</f>
        <v>Corrupción6</v>
      </c>
      <c r="B46" s="154">
        <v>128</v>
      </c>
      <c r="C46" s="118" t="s">
        <v>81</v>
      </c>
      <c r="D46" s="121" t="s">
        <v>82</v>
      </c>
      <c r="E46" s="121" t="s">
        <v>311</v>
      </c>
      <c r="F46" s="121" t="s">
        <v>312</v>
      </c>
      <c r="G46" s="122" t="s">
        <v>313</v>
      </c>
      <c r="H46" s="125" t="s">
        <v>314</v>
      </c>
      <c r="I46" s="128" t="str">
        <f>"Posibilidad de recibir o solicitar cualquier dádiva o beneficio a nombre propio o de terceros, con el fin de "&amp;J46</f>
        <v>Posibilidad de recibir o solicitar cualquier dádiva o beneficio a nombre propio o de terceros, con el fin de manipular o direccionar  información procesada o generada en el marco de la actividad de la auditoría interna.</v>
      </c>
      <c r="J46" s="108" t="s">
        <v>315</v>
      </c>
      <c r="K46" s="25" t="s">
        <v>88</v>
      </c>
      <c r="L46" s="26" t="s">
        <v>316</v>
      </c>
      <c r="M46" s="145" t="s">
        <v>317</v>
      </c>
      <c r="N46" s="108" t="s">
        <v>318</v>
      </c>
      <c r="O46" s="105" t="str">
        <f>IF(N46="","",IF(OR($N46=[2]Tabla_Probabilidad!$D$20,$N46=[2]Tabla_Probabilidad!$J$20),"Muy Baja",IF(OR($N46=[2]Tabla_Probabilidad!$E$20,$N46=[2]Tabla_Probabilidad!$K$20),"Baja",IF(OR($N46=[2]Tabla_Probabilidad!$F$20,$N46=[2]Tabla_Probabilidad!$L$20),"Media",IF(OR($N46=[2]Tabla_Probabilidad!$G$20,$N46=[2]Tabla_Probabilidad!$M$20),"Alta",IF(OR($N46=[2]Tabla_Probabilidad!$H$20,$N46=[2]Tabla_Probabilidad!$N$20),"Muy Alta"))))))</f>
        <v>Baja</v>
      </c>
      <c r="P46" s="112">
        <f>IF(O46="Muy Baja",1,IF(O46="Baja",2,IF(O46="Media",3,IF(O46="Alta",4,IF(O46="Muy Alta",5,"")))))</f>
        <v>2</v>
      </c>
      <c r="Q46" s="113" t="str">
        <f>IFERROR(IF($C46="Corrupción",HYPERLINK("#"&amp;"Impacto_Riesgos!C"&amp;MATCH($B46,[2]Impacto_Riesgos!$B$10:$B$138,0)+9,"Calcula el impacto aquí"),"")," ")</f>
        <v>Calcula el impacto aquí</v>
      </c>
      <c r="R46" s="138">
        <f>IFERROR(VLOOKUP(A46,[2]Impacto_Riesgos!$A$8:$W$138,23,),"NA")</f>
        <v>15</v>
      </c>
      <c r="S46" s="104" t="s">
        <v>92</v>
      </c>
      <c r="T46" s="105" t="str">
        <f>IF($S46='[2]Tabla Impacto'!$F$10,"Moderado",IF($S46='[2]Tabla Impacto'!$G$10,"Mayor",IF($S46='[2]Tabla Impacto'!$H$10,"Catastrófico","")))</f>
        <v>Catastrófico</v>
      </c>
      <c r="U46" s="103">
        <f>IF(T46="Leve",1,IF(T46="Menor",2,IF(T46="Moderado",3,IF(T46="Mayor",4,IF(T46="Catastrófico",5,"")))))</f>
        <v>5</v>
      </c>
      <c r="V46" s="106" t="str">
        <f>IF(OR(AND($O46="Muy Baja",T46="Leve"),AND($O46="Muy Baja",T46="Menor"),AND($O46="Baja",T46="Leve"),AND($O46="Baja",T46="Menor"),AND($O46="Media",T46="Leve")),"Bajo",IF(OR(AND($O46="Muy baja",T46="Moderado"),AND($O46="Baja",T46="Moderado"),AND($O46="Media",T46="Menor"),AND($O46="Alta",T46="Leve")),"Moderado",IF(OR(AND($O46="Muy Baja",T46="Mayor"),AND($O46="Baja",T46="Mayor"),AND($O46="Media",T46="Moderado"),AND($O46="Alta",T46="Menor"),AND($O46="Alta",T46="Moderado"),AND($O46="Muy Alta",T46="Leve"),AND($O46="Muy Alta",T46="Menor")),"Alto",IF(OR(AND($O46="Muy Baja",T46="Catastrófico"),AND($O46="Baja",T46="Catastrófico"),AND($O46="Media",T46="Mayor"),AND($O46="Media",T46="Catastrófico"),AND($O46="Alta",T46="Mayor"),AND($O46="Alta",T46="Catastrófico"),AND($O46="Muy Alta",T46="Moderado"),AND($O46="Muy Alta",T46="Mayor"),AND($O46="Muy Alta",T46="Catastrófico")),"Extremo",""))))</f>
        <v>Extremo</v>
      </c>
      <c r="W46" s="25" t="s">
        <v>93</v>
      </c>
      <c r="X46" s="24" t="s">
        <v>319</v>
      </c>
      <c r="Y46" s="27" t="s">
        <v>320</v>
      </c>
      <c r="Z46" s="27" t="s">
        <v>321</v>
      </c>
      <c r="AA46" s="28" t="s">
        <v>175</v>
      </c>
      <c r="AB46" s="29" t="s">
        <v>98</v>
      </c>
      <c r="AC46" s="29" t="s">
        <v>99</v>
      </c>
      <c r="AD46" s="23" t="s">
        <v>100</v>
      </c>
      <c r="AE46" s="23" t="s">
        <v>101</v>
      </c>
      <c r="AF46" s="23" t="s">
        <v>102</v>
      </c>
      <c r="AG46" s="30" t="s">
        <v>100</v>
      </c>
      <c r="AH46" s="23" t="s">
        <v>103</v>
      </c>
      <c r="AI46" s="31">
        <f t="shared" si="1"/>
        <v>100</v>
      </c>
      <c r="AJ46" s="31" t="str">
        <f t="shared" si="0"/>
        <v>Fuerte</v>
      </c>
      <c r="AK46" s="23" t="s">
        <v>104</v>
      </c>
      <c r="AL46" s="31" t="str">
        <f>IFERROR(VLOOKUP(AJ46&amp;AK46,[2]Tabla_Controles!$B$56:$G$65,5,FALSE),"")</f>
        <v>Fuerte</v>
      </c>
      <c r="AM46" s="32">
        <f t="shared" si="2"/>
        <v>100</v>
      </c>
      <c r="AN46" s="132">
        <f>IFERROR(AVERAGE(AM46:AM52),"")</f>
        <v>75</v>
      </c>
      <c r="AO46" s="94" t="str">
        <f>IF($AN46=100,"Fuerte",IF($AN46&lt;100,"Moderado",IF($AN46&lt;50,"Débil",IF($AN46=0,"",""))))</f>
        <v>Moderado</v>
      </c>
      <c r="AP46" s="135" t="s">
        <v>105</v>
      </c>
      <c r="AQ46" s="98">
        <f>IFERROR(P46-VLOOKUP(AO46&amp;AP46,[2]Tabla_Controles!$B$77:$E$83,4,0),"")</f>
        <v>1</v>
      </c>
      <c r="AR46" s="101" t="str">
        <f>IF($AQ46="","",IF($AQ46=1,"Muy Baja",IF($AQ46=2,"Baja",IF($AQ46=3,"Media",IF($AQ46=4,"Alta",IF($AQ46=5,"Muy Alta","Muy Baja"))))))</f>
        <v>Muy Baja</v>
      </c>
      <c r="AS46" s="101" t="str">
        <f>T46</f>
        <v>Catastrófico</v>
      </c>
      <c r="AT46" s="102" t="str">
        <f>IF(OR(AND($AR46="Muy Baja",$AS46="Leve"),AND($AR46="Muy Baja",$AS46="Menor"),AND($AR46="Baja",$AS46="Leve"),AND($AR46="Baja",$AS46="Menor"),AND($AR46="Media",$AS46="Leve")),"Bajo",IF(OR(AND($AR46="Muy baja",$AS46="Moderado"),AND($AR46="Baja",$AS46="Moderado"),AND($AR46="Media",$AS46="Menor"),AND($AR46="Alta",$AS46="Leve")),"Moderado",IF(OR(AND($AR46="Muy Baja",$AS46="Mayor"),AND($AR46="Baja",$AS46="Mayor"),AND($AR46="Media",$AS46="Moderado"),AND($AR46="Alta",$AS46="Menor"),AND($AR46="Alta",$AS46="Moderado"),AND($AR46="Muy Alta",$AS46="Leve"),AND($AR46="Muy Alta",$AS46="Menor")),"Alto",IF(OR(AND($AR46="Muy Baja",$AS46="Catastrófico"),AND($AR46="Baja",$AS46="Catastrófico"),AND($AR46="Media",$AS46="Mayor"),AND($AR46="Media",$AS46="Catastrófico"),AND($AR46="Alta",$AS46="Mayor"),AND($AR46="Alta",$AS46="Catastrófico"),AND($AR46="Muy Alta",$AS46="Moderado"),AND($AR46="Muy Alta",$AS46="Mayor"),AND($AR46="Muy Alta",$AS46="Catastrófico")),"Extremo",""))))</f>
        <v>Extremo</v>
      </c>
      <c r="AU46" s="83" t="s">
        <v>106</v>
      </c>
      <c r="AV46" s="33" t="s">
        <v>107</v>
      </c>
      <c r="AW46" s="68" t="s">
        <v>96</v>
      </c>
      <c r="AX46" s="69" t="s">
        <v>96</v>
      </c>
      <c r="AY46" s="69" t="s">
        <v>96</v>
      </c>
      <c r="AZ46" s="70" t="s">
        <v>96</v>
      </c>
      <c r="BA46" s="70" t="s">
        <v>96</v>
      </c>
      <c r="BB46" s="141" t="s">
        <v>111</v>
      </c>
      <c r="BC46" s="25" t="s">
        <v>93</v>
      </c>
      <c r="BD46" s="42" t="s">
        <v>181</v>
      </c>
      <c r="BE46" s="40" t="s">
        <v>322</v>
      </c>
      <c r="BF46" s="40" t="s">
        <v>323</v>
      </c>
      <c r="BG46" s="41" t="s">
        <v>107</v>
      </c>
      <c r="BH46" s="45"/>
      <c r="BI46" s="46"/>
      <c r="BJ46" s="46"/>
      <c r="BK46" s="129" t="s">
        <v>117</v>
      </c>
      <c r="BL46" s="144" t="s">
        <v>206</v>
      </c>
      <c r="BM46" s="91" t="s">
        <v>96</v>
      </c>
    </row>
    <row r="47" spans="1:65" ht="105" customHeight="1" x14ac:dyDescent="0.3">
      <c r="A47" s="116"/>
      <c r="B47" s="155">
        <v>128</v>
      </c>
      <c r="C47" s="119"/>
      <c r="D47" s="121"/>
      <c r="E47" s="121"/>
      <c r="F47" s="121"/>
      <c r="G47" s="123"/>
      <c r="H47" s="126"/>
      <c r="I47" s="128"/>
      <c r="J47" s="108"/>
      <c r="K47" s="25" t="s">
        <v>120</v>
      </c>
      <c r="L47" s="26" t="s">
        <v>324</v>
      </c>
      <c r="M47" s="146"/>
      <c r="N47" s="108"/>
      <c r="O47" s="105"/>
      <c r="P47" s="112"/>
      <c r="Q47" s="114"/>
      <c r="R47" s="139"/>
      <c r="S47" s="104"/>
      <c r="T47" s="105"/>
      <c r="U47" s="103"/>
      <c r="V47" s="106"/>
      <c r="W47" s="25" t="s">
        <v>122</v>
      </c>
      <c r="X47" s="24" t="s">
        <v>325</v>
      </c>
      <c r="Y47" s="27" t="s">
        <v>326</v>
      </c>
      <c r="Z47" s="27" t="s">
        <v>174</v>
      </c>
      <c r="AA47" s="28" t="s">
        <v>175</v>
      </c>
      <c r="AB47" s="29" t="s">
        <v>98</v>
      </c>
      <c r="AC47" s="29" t="s">
        <v>99</v>
      </c>
      <c r="AD47" s="23" t="s">
        <v>100</v>
      </c>
      <c r="AE47" s="23" t="s">
        <v>161</v>
      </c>
      <c r="AF47" s="23" t="s">
        <v>102</v>
      </c>
      <c r="AG47" s="30" t="s">
        <v>100</v>
      </c>
      <c r="AH47" s="23" t="s">
        <v>103</v>
      </c>
      <c r="AI47" s="31">
        <f t="shared" si="1"/>
        <v>95</v>
      </c>
      <c r="AJ47" s="31" t="str">
        <f t="shared" si="0"/>
        <v>Moderado</v>
      </c>
      <c r="AK47" s="23" t="s">
        <v>104</v>
      </c>
      <c r="AL47" s="31" t="str">
        <f>IFERROR(VLOOKUP(AJ47&amp;AK47,[2]Tabla_Controles!$B$56:$G$65,5,FALSE),"")</f>
        <v>Moderado</v>
      </c>
      <c r="AM47" s="32">
        <f t="shared" si="2"/>
        <v>50</v>
      </c>
      <c r="AN47" s="133"/>
      <c r="AO47" s="95"/>
      <c r="AP47" s="136"/>
      <c r="AQ47" s="99"/>
      <c r="AR47" s="101"/>
      <c r="AS47" s="101"/>
      <c r="AT47" s="102"/>
      <c r="AU47" s="83"/>
      <c r="AV47" s="33" t="s">
        <v>128</v>
      </c>
      <c r="AW47" s="68" t="s">
        <v>96</v>
      </c>
      <c r="AX47" s="69" t="s">
        <v>96</v>
      </c>
      <c r="AY47" s="69" t="s">
        <v>96</v>
      </c>
      <c r="AZ47" s="70" t="s">
        <v>96</v>
      </c>
      <c r="BA47" s="70" t="s">
        <v>96</v>
      </c>
      <c r="BB47" s="142"/>
      <c r="BC47" s="25" t="s">
        <v>122</v>
      </c>
      <c r="BD47" s="42" t="s">
        <v>112</v>
      </c>
      <c r="BE47" s="40" t="s">
        <v>327</v>
      </c>
      <c r="BF47" s="40" t="s">
        <v>328</v>
      </c>
      <c r="BG47" s="41" t="s">
        <v>128</v>
      </c>
      <c r="BH47" s="45"/>
      <c r="BI47" s="46"/>
      <c r="BJ47" s="46"/>
      <c r="BK47" s="130"/>
      <c r="BL47" s="149"/>
      <c r="BM47" s="92"/>
    </row>
    <row r="48" spans="1:65" ht="115.5" x14ac:dyDescent="0.3">
      <c r="A48" s="116"/>
      <c r="B48" s="155">
        <v>128</v>
      </c>
      <c r="C48" s="119"/>
      <c r="D48" s="121"/>
      <c r="E48" s="121"/>
      <c r="F48" s="121"/>
      <c r="G48" s="123"/>
      <c r="H48" s="126"/>
      <c r="I48" s="128"/>
      <c r="J48" s="108"/>
      <c r="K48" s="25" t="s">
        <v>135</v>
      </c>
      <c r="L48" s="26" t="s">
        <v>329</v>
      </c>
      <c r="M48" s="146"/>
      <c r="N48" s="108"/>
      <c r="O48" s="105"/>
      <c r="P48" s="112"/>
      <c r="Q48" s="114"/>
      <c r="R48" s="139"/>
      <c r="S48" s="104"/>
      <c r="T48" s="105"/>
      <c r="U48" s="103"/>
      <c r="V48" s="106"/>
      <c r="W48" s="25" t="s">
        <v>137</v>
      </c>
      <c r="X48" s="24" t="s">
        <v>330</v>
      </c>
      <c r="Y48" s="27" t="s">
        <v>331</v>
      </c>
      <c r="Z48" s="27" t="s">
        <v>174</v>
      </c>
      <c r="AA48" s="28" t="s">
        <v>175</v>
      </c>
      <c r="AB48" s="29" t="s">
        <v>98</v>
      </c>
      <c r="AC48" s="29" t="s">
        <v>99</v>
      </c>
      <c r="AD48" s="23" t="s">
        <v>100</v>
      </c>
      <c r="AE48" s="23" t="s">
        <v>161</v>
      </c>
      <c r="AF48" s="23" t="s">
        <v>102</v>
      </c>
      <c r="AG48" s="30" t="s">
        <v>100</v>
      </c>
      <c r="AH48" s="23" t="s">
        <v>103</v>
      </c>
      <c r="AI48" s="31">
        <f t="shared" si="1"/>
        <v>95</v>
      </c>
      <c r="AJ48" s="31" t="str">
        <f t="shared" si="0"/>
        <v>Moderado</v>
      </c>
      <c r="AK48" s="23" t="s">
        <v>104</v>
      </c>
      <c r="AL48" s="31" t="str">
        <f>IFERROR(VLOOKUP(AJ48&amp;AK48,[2]Tabla_Controles!$B$56:$G$65,5,FALSE),"")</f>
        <v>Moderado</v>
      </c>
      <c r="AM48" s="32">
        <f t="shared" si="2"/>
        <v>50</v>
      </c>
      <c r="AN48" s="133"/>
      <c r="AO48" s="95"/>
      <c r="AP48" s="136"/>
      <c r="AQ48" s="99"/>
      <c r="AR48" s="101"/>
      <c r="AS48" s="101"/>
      <c r="AT48" s="102"/>
      <c r="AU48" s="83"/>
      <c r="AV48" s="33" t="s">
        <v>141</v>
      </c>
      <c r="AW48" s="68" t="s">
        <v>332</v>
      </c>
      <c r="AX48" s="69" t="s">
        <v>333</v>
      </c>
      <c r="AY48" s="69" t="s">
        <v>334</v>
      </c>
      <c r="AZ48" s="70">
        <v>45158</v>
      </c>
      <c r="BA48" s="70">
        <v>45214</v>
      </c>
      <c r="BB48" s="142"/>
      <c r="BC48" s="25" t="s">
        <v>137</v>
      </c>
      <c r="BD48" s="42" t="s">
        <v>181</v>
      </c>
      <c r="BE48" s="40" t="s">
        <v>335</v>
      </c>
      <c r="BF48" s="40" t="s">
        <v>336</v>
      </c>
      <c r="BG48" s="41" t="s">
        <v>141</v>
      </c>
      <c r="BH48" s="39" t="s">
        <v>112</v>
      </c>
      <c r="BI48" s="44" t="s">
        <v>337</v>
      </c>
      <c r="BJ48" s="44" t="s">
        <v>338</v>
      </c>
      <c r="BK48" s="130"/>
      <c r="BL48" s="149"/>
      <c r="BM48" s="92"/>
    </row>
    <row r="49" spans="1:65" ht="181.5" x14ac:dyDescent="0.3">
      <c r="A49" s="116"/>
      <c r="B49" s="155">
        <v>128</v>
      </c>
      <c r="C49" s="119"/>
      <c r="D49" s="121"/>
      <c r="E49" s="121"/>
      <c r="F49" s="121"/>
      <c r="G49" s="123"/>
      <c r="H49" s="126"/>
      <c r="I49" s="128"/>
      <c r="J49" s="108"/>
      <c r="K49" s="25" t="s">
        <v>144</v>
      </c>
      <c r="L49" s="26" t="s">
        <v>339</v>
      </c>
      <c r="M49" s="146"/>
      <c r="N49" s="108"/>
      <c r="O49" s="105"/>
      <c r="P49" s="112"/>
      <c r="Q49" s="114"/>
      <c r="R49" s="139"/>
      <c r="S49" s="104"/>
      <c r="T49" s="105"/>
      <c r="U49" s="103"/>
      <c r="V49" s="106"/>
      <c r="W49" s="25" t="s">
        <v>146</v>
      </c>
      <c r="X49" s="24" t="s">
        <v>340</v>
      </c>
      <c r="Y49" s="27" t="s">
        <v>341</v>
      </c>
      <c r="Z49" s="27" t="s">
        <v>174</v>
      </c>
      <c r="AA49" s="28" t="s">
        <v>175</v>
      </c>
      <c r="AB49" s="29" t="s">
        <v>98</v>
      </c>
      <c r="AC49" s="29" t="s">
        <v>99</v>
      </c>
      <c r="AD49" s="23" t="s">
        <v>100</v>
      </c>
      <c r="AE49" s="23" t="s">
        <v>101</v>
      </c>
      <c r="AF49" s="23" t="s">
        <v>102</v>
      </c>
      <c r="AG49" s="30" t="s">
        <v>100</v>
      </c>
      <c r="AH49" s="23" t="s">
        <v>103</v>
      </c>
      <c r="AI49" s="31">
        <f t="shared" si="1"/>
        <v>100</v>
      </c>
      <c r="AJ49" s="31" t="str">
        <f t="shared" si="0"/>
        <v>Fuerte</v>
      </c>
      <c r="AK49" s="23" t="s">
        <v>104</v>
      </c>
      <c r="AL49" s="31" t="str">
        <f>IFERROR(VLOOKUP(AJ49&amp;AK49,[2]Tabla_Controles!$B$56:$G$65,5,FALSE),"")</f>
        <v>Fuerte</v>
      </c>
      <c r="AM49" s="32">
        <f t="shared" si="2"/>
        <v>100</v>
      </c>
      <c r="AN49" s="133"/>
      <c r="AO49" s="95"/>
      <c r="AP49" s="136"/>
      <c r="AQ49" s="99"/>
      <c r="AR49" s="101"/>
      <c r="AS49" s="101"/>
      <c r="AT49" s="102"/>
      <c r="AU49" s="83"/>
      <c r="AV49" s="33" t="s">
        <v>151</v>
      </c>
      <c r="AW49" s="68" t="s">
        <v>96</v>
      </c>
      <c r="AX49" s="69" t="s">
        <v>96</v>
      </c>
      <c r="AY49" s="69" t="s">
        <v>96</v>
      </c>
      <c r="AZ49" s="70" t="s">
        <v>96</v>
      </c>
      <c r="BA49" s="70" t="s">
        <v>96</v>
      </c>
      <c r="BB49" s="142"/>
      <c r="BC49" s="25" t="s">
        <v>146</v>
      </c>
      <c r="BD49" s="42" t="s">
        <v>112</v>
      </c>
      <c r="BE49" s="40" t="s">
        <v>342</v>
      </c>
      <c r="BF49" s="40" t="s">
        <v>343</v>
      </c>
      <c r="BG49" s="41" t="s">
        <v>151</v>
      </c>
      <c r="BH49" s="45"/>
      <c r="BI49" s="46"/>
      <c r="BJ49" s="46"/>
      <c r="BK49" s="130"/>
      <c r="BL49" s="149"/>
      <c r="BM49" s="92"/>
    </row>
    <row r="50" spans="1:65" ht="33" hidden="1" x14ac:dyDescent="0.3">
      <c r="A50" s="116"/>
      <c r="B50" s="155">
        <v>128</v>
      </c>
      <c r="C50" s="119"/>
      <c r="D50" s="121"/>
      <c r="E50" s="121"/>
      <c r="F50" s="121"/>
      <c r="G50" s="123"/>
      <c r="H50" s="126"/>
      <c r="I50" s="128"/>
      <c r="J50" s="108"/>
      <c r="K50" s="25" t="s">
        <v>154</v>
      </c>
      <c r="L50" s="26"/>
      <c r="M50" s="146"/>
      <c r="N50" s="108"/>
      <c r="O50" s="105"/>
      <c r="P50" s="112"/>
      <c r="Q50" s="114"/>
      <c r="R50" s="139"/>
      <c r="S50" s="104"/>
      <c r="T50" s="105"/>
      <c r="U50" s="103"/>
      <c r="V50" s="106"/>
      <c r="W50" s="25" t="s">
        <v>156</v>
      </c>
      <c r="X50" s="24"/>
      <c r="Y50" s="27"/>
      <c r="Z50" s="27"/>
      <c r="AA50" s="28"/>
      <c r="AB50" s="29"/>
      <c r="AC50" s="29"/>
      <c r="AD50" s="23"/>
      <c r="AE50" s="23"/>
      <c r="AF50" s="23"/>
      <c r="AG50" s="30"/>
      <c r="AH50" s="23"/>
      <c r="AI50" s="31" t="str">
        <f t="shared" si="1"/>
        <v/>
      </c>
      <c r="AJ50" s="31" t="str">
        <f t="shared" si="0"/>
        <v/>
      </c>
      <c r="AK50" s="23"/>
      <c r="AL50" s="31" t="str">
        <f>IFERROR(VLOOKUP(AJ50&amp;AK50,[2]Tabla_Controles!$B$56:$G$65,5,FALSE),"")</f>
        <v/>
      </c>
      <c r="AM50" s="32" t="str">
        <f t="shared" si="2"/>
        <v/>
      </c>
      <c r="AN50" s="133"/>
      <c r="AO50" s="95"/>
      <c r="AP50" s="136"/>
      <c r="AQ50" s="99"/>
      <c r="AR50" s="101"/>
      <c r="AS50" s="101"/>
      <c r="AT50" s="102"/>
      <c r="AU50" s="83"/>
      <c r="AV50" s="33" t="s">
        <v>162</v>
      </c>
      <c r="AW50" s="49"/>
      <c r="AX50" s="49"/>
      <c r="AY50" s="49"/>
      <c r="AZ50" s="51"/>
      <c r="BA50" s="51"/>
      <c r="BB50" s="142"/>
      <c r="BC50" s="25" t="s">
        <v>156</v>
      </c>
      <c r="BD50" s="39"/>
      <c r="BE50" s="40"/>
      <c r="BF50" s="40"/>
      <c r="BG50" s="41" t="s">
        <v>162</v>
      </c>
      <c r="BH50" s="39"/>
      <c r="BI50" s="36"/>
      <c r="BJ50" s="36"/>
      <c r="BK50" s="130"/>
      <c r="BL50" s="149"/>
      <c r="BM50" s="92"/>
    </row>
    <row r="51" spans="1:65" ht="30" hidden="1" customHeight="1" x14ac:dyDescent="0.3">
      <c r="A51" s="116"/>
      <c r="B51" s="155">
        <v>128</v>
      </c>
      <c r="C51" s="119"/>
      <c r="D51" s="121"/>
      <c r="E51" s="121"/>
      <c r="F51" s="121"/>
      <c r="G51" s="123"/>
      <c r="H51" s="126"/>
      <c r="I51" s="128"/>
      <c r="J51" s="108"/>
      <c r="K51" s="25" t="s">
        <v>169</v>
      </c>
      <c r="L51" s="26"/>
      <c r="M51" s="146"/>
      <c r="N51" s="108"/>
      <c r="O51" s="105"/>
      <c r="P51" s="112"/>
      <c r="Q51" s="114"/>
      <c r="R51" s="139"/>
      <c r="S51" s="104"/>
      <c r="T51" s="105"/>
      <c r="U51" s="103"/>
      <c r="V51" s="106"/>
      <c r="W51" s="25" t="s">
        <v>171</v>
      </c>
      <c r="X51" s="24"/>
      <c r="Y51" s="27"/>
      <c r="Z51" s="27"/>
      <c r="AA51" s="28"/>
      <c r="AB51" s="29"/>
      <c r="AC51" s="29"/>
      <c r="AD51" s="23"/>
      <c r="AE51" s="23"/>
      <c r="AF51" s="23"/>
      <c r="AG51" s="30"/>
      <c r="AH51" s="23"/>
      <c r="AI51" s="31" t="str">
        <f t="shared" si="1"/>
        <v/>
      </c>
      <c r="AJ51" s="31" t="str">
        <f t="shared" si="0"/>
        <v/>
      </c>
      <c r="AK51" s="23"/>
      <c r="AL51" s="31" t="str">
        <f>IFERROR(VLOOKUP(AJ51&amp;AK51,[2]Tabla_Controles!$B$56:$G$65,5,FALSE),"")</f>
        <v/>
      </c>
      <c r="AM51" s="32" t="str">
        <f t="shared" si="2"/>
        <v/>
      </c>
      <c r="AN51" s="133"/>
      <c r="AO51" s="95"/>
      <c r="AP51" s="136"/>
      <c r="AQ51" s="99"/>
      <c r="AR51" s="101"/>
      <c r="AS51" s="101"/>
      <c r="AT51" s="102"/>
      <c r="AU51" s="83"/>
      <c r="AV51" s="33" t="s">
        <v>176</v>
      </c>
      <c r="AW51" s="49"/>
      <c r="AX51" s="49"/>
      <c r="AY51" s="49"/>
      <c r="AZ51" s="51"/>
      <c r="BA51" s="51"/>
      <c r="BB51" s="142"/>
      <c r="BC51" s="25" t="s">
        <v>171</v>
      </c>
      <c r="BD51" s="39"/>
      <c r="BE51" s="40"/>
      <c r="BF51" s="40"/>
      <c r="BG51" s="41" t="s">
        <v>176</v>
      </c>
      <c r="BH51" s="39"/>
      <c r="BI51" s="36"/>
      <c r="BJ51" s="36"/>
      <c r="BK51" s="130"/>
      <c r="BL51" s="149"/>
      <c r="BM51" s="92"/>
    </row>
    <row r="52" spans="1:65" ht="30" hidden="1" customHeight="1" x14ac:dyDescent="0.3">
      <c r="A52" s="116"/>
      <c r="B52" s="155">
        <v>128</v>
      </c>
      <c r="C52" s="120"/>
      <c r="D52" s="121"/>
      <c r="E52" s="121"/>
      <c r="F52" s="121"/>
      <c r="G52" s="124"/>
      <c r="H52" s="127"/>
      <c r="I52" s="128"/>
      <c r="J52" s="108"/>
      <c r="K52" s="25" t="s">
        <v>186</v>
      </c>
      <c r="L52" s="26"/>
      <c r="M52" s="147"/>
      <c r="N52" s="108"/>
      <c r="O52" s="105"/>
      <c r="P52" s="112"/>
      <c r="Q52" s="115"/>
      <c r="R52" s="140"/>
      <c r="S52" s="104"/>
      <c r="T52" s="105"/>
      <c r="U52" s="103"/>
      <c r="V52" s="106"/>
      <c r="W52" s="25" t="s">
        <v>187</v>
      </c>
      <c r="X52" s="24"/>
      <c r="Y52" s="27"/>
      <c r="Z52" s="27"/>
      <c r="AA52" s="28"/>
      <c r="AB52" s="29"/>
      <c r="AC52" s="29"/>
      <c r="AD52" s="23"/>
      <c r="AE52" s="23"/>
      <c r="AF52" s="23"/>
      <c r="AG52" s="30"/>
      <c r="AH52" s="23"/>
      <c r="AI52" s="31" t="str">
        <f t="shared" si="1"/>
        <v/>
      </c>
      <c r="AJ52" s="31" t="str">
        <f t="shared" si="0"/>
        <v/>
      </c>
      <c r="AK52" s="23"/>
      <c r="AL52" s="31" t="str">
        <f>IFERROR(VLOOKUP(AJ52&amp;AK52,[2]Tabla_Controles!$B$56:$G$65,5,FALSE),"")</f>
        <v/>
      </c>
      <c r="AM52" s="32" t="str">
        <f t="shared" si="2"/>
        <v/>
      </c>
      <c r="AN52" s="134"/>
      <c r="AO52" s="96"/>
      <c r="AP52" s="137"/>
      <c r="AQ52" s="100"/>
      <c r="AR52" s="101"/>
      <c r="AS52" s="101"/>
      <c r="AT52" s="102"/>
      <c r="AU52" s="83"/>
      <c r="AV52" s="33" t="s">
        <v>188</v>
      </c>
      <c r="AW52" s="49"/>
      <c r="AX52" s="49"/>
      <c r="AY52" s="49"/>
      <c r="AZ52" s="51"/>
      <c r="BA52" s="51"/>
      <c r="BB52" s="143"/>
      <c r="BC52" s="25" t="s">
        <v>187</v>
      </c>
      <c r="BD52" s="39"/>
      <c r="BE52" s="40"/>
      <c r="BF52" s="40"/>
      <c r="BG52" s="41" t="s">
        <v>188</v>
      </c>
      <c r="BH52" s="39"/>
      <c r="BI52" s="36"/>
      <c r="BJ52" s="36"/>
      <c r="BK52" s="131"/>
      <c r="BL52" s="150"/>
      <c r="BM52" s="93"/>
    </row>
    <row r="53" spans="1:65" ht="297" x14ac:dyDescent="0.3">
      <c r="A53" s="116" t="str">
        <f>C53&amp;COUNTIF($C$10:C53,C53)</f>
        <v>Corrupción7</v>
      </c>
      <c r="B53" s="154">
        <v>177</v>
      </c>
      <c r="C53" s="118" t="s">
        <v>81</v>
      </c>
      <c r="D53" s="121" t="s">
        <v>82</v>
      </c>
      <c r="E53" s="121" t="s">
        <v>344</v>
      </c>
      <c r="F53" s="121" t="s">
        <v>345</v>
      </c>
      <c r="G53" s="122" t="s">
        <v>346</v>
      </c>
      <c r="H53" s="125" t="s">
        <v>347</v>
      </c>
      <c r="I53" s="128" t="str">
        <f>"Posibilidad de recibir o solicitar cualquier dádiva o beneficio a nombre propio o de terceros, con el fin de "&amp;J53</f>
        <v>Posibilidad de recibir o solicitar cualquier dádiva o beneficio a nombre propio o de terceros, con el fin de alterar o manipular ilegalmente la información de los activos recibidos que puedan afectar su potencial de productividad</v>
      </c>
      <c r="J53" s="108" t="s">
        <v>348</v>
      </c>
      <c r="K53" s="25" t="s">
        <v>88</v>
      </c>
      <c r="L53" s="26" t="s">
        <v>349</v>
      </c>
      <c r="M53" s="145" t="s">
        <v>350</v>
      </c>
      <c r="N53" s="108" t="s">
        <v>91</v>
      </c>
      <c r="O53" s="105" t="str">
        <f>IF(N53="","",IF(OR($N53=[2]Tabla_Probabilidad!$D$20,$N53=[2]Tabla_Probabilidad!$J$20),"Muy Baja",IF(OR($N53=[2]Tabla_Probabilidad!$E$20,$N53=[2]Tabla_Probabilidad!$K$20),"Baja",IF(OR($N53=[2]Tabla_Probabilidad!$F$20,$N53=[2]Tabla_Probabilidad!$L$20),"Media",IF(OR($N53=[2]Tabla_Probabilidad!$G$20,$N53=[2]Tabla_Probabilidad!$M$20),"Alta",IF(OR($N53=[2]Tabla_Probabilidad!$H$20,$N53=[2]Tabla_Probabilidad!$N$20),"Muy Alta"))))))</f>
        <v>Media</v>
      </c>
      <c r="P53" s="112">
        <f>IF(O53="Muy Baja",1,IF(O53="Baja",2,IF(O53="Media",3,IF(O53="Alta",4,IF(O53="Muy Alta",5,"")))))</f>
        <v>3</v>
      </c>
      <c r="Q53" s="113" t="str">
        <f>IFERROR(IF($C53="Corrupción",HYPERLINK("#"&amp;"Impacto_Riesgos!C"&amp;MATCH($B53,[2]Impacto_Riesgos!$B$10:$B$138,0)+9,"Calcula el impacto aquí"),"")," ")</f>
        <v>Calcula el impacto aquí</v>
      </c>
      <c r="R53" s="138">
        <f>IFERROR(VLOOKUP(A53,[2]Impacto_Riesgos!$A$8:$W$138,23,),"NA")</f>
        <v>15</v>
      </c>
      <c r="S53" s="104" t="s">
        <v>92</v>
      </c>
      <c r="T53" s="105" t="str">
        <f>IF($S53='[2]Tabla Impacto'!$F$10,"Moderado",IF($S53='[2]Tabla Impacto'!$G$10,"Mayor",IF($S53='[2]Tabla Impacto'!$H$10,"Catastrófico","")))</f>
        <v>Catastrófico</v>
      </c>
      <c r="U53" s="103">
        <f>IF(T53="Leve",1,IF(T53="Menor",2,IF(T53="Moderado",3,IF(T53="Mayor",4,IF(T53="Catastrófico",5,"")))))</f>
        <v>5</v>
      </c>
      <c r="V53" s="106" t="str">
        <f>IF(OR(AND($O53="Muy Baja",T53="Leve"),AND($O53="Muy Baja",T53="Menor"),AND($O53="Baja",T53="Leve"),AND($O53="Baja",T53="Menor"),AND($O53="Media",T53="Leve")),"Bajo",IF(OR(AND($O53="Muy baja",T53="Moderado"),AND($O53="Baja",T53="Moderado"),AND($O53="Media",T53="Menor"),AND($O53="Alta",T53="Leve")),"Moderado",IF(OR(AND($O53="Muy Baja",T53="Mayor"),AND($O53="Baja",T53="Mayor"),AND($O53="Media",T53="Moderado"),AND($O53="Alta",T53="Menor"),AND($O53="Alta",T53="Moderado"),AND($O53="Muy Alta",T53="Leve"),AND($O53="Muy Alta",T53="Menor")),"Alto",IF(OR(AND($O53="Muy Baja",T53="Catastrófico"),AND($O53="Baja",T53="Catastrófico"),AND($O53="Media",T53="Mayor"),AND($O53="Media",T53="Catastrófico"),AND($O53="Alta",T53="Mayor"),AND($O53="Alta",T53="Catastrófico"),AND($O53="Muy Alta",T53="Moderado"),AND($O53="Muy Alta",T53="Mayor"),AND($O53="Muy Alta",T53="Catastrófico")),"Extremo",""))))</f>
        <v>Extremo</v>
      </c>
      <c r="W53" s="25" t="s">
        <v>93</v>
      </c>
      <c r="X53" s="24" t="s">
        <v>351</v>
      </c>
      <c r="Y53" s="27" t="s">
        <v>352</v>
      </c>
      <c r="Z53" s="27" t="s">
        <v>353</v>
      </c>
      <c r="AA53" s="28" t="s">
        <v>298</v>
      </c>
      <c r="AB53" s="29" t="s">
        <v>98</v>
      </c>
      <c r="AC53" s="29" t="s">
        <v>99</v>
      </c>
      <c r="AD53" s="23" t="s">
        <v>100</v>
      </c>
      <c r="AE53" s="23" t="s">
        <v>101</v>
      </c>
      <c r="AF53" s="23" t="s">
        <v>102</v>
      </c>
      <c r="AG53" s="30" t="s">
        <v>100</v>
      </c>
      <c r="AH53" s="23" t="s">
        <v>103</v>
      </c>
      <c r="AI53" s="31">
        <f t="shared" si="1"/>
        <v>100</v>
      </c>
      <c r="AJ53" s="31" t="str">
        <f t="shared" si="0"/>
        <v>Fuerte</v>
      </c>
      <c r="AK53" s="23" t="s">
        <v>104</v>
      </c>
      <c r="AL53" s="31" t="str">
        <f>IFERROR(VLOOKUP(AJ53&amp;AK53,[2]Tabla_Controles!$B$56:$G$65,5,FALSE),"")</f>
        <v>Fuerte</v>
      </c>
      <c r="AM53" s="32">
        <f t="shared" si="2"/>
        <v>100</v>
      </c>
      <c r="AN53" s="132">
        <f>IFERROR(AVERAGE(AM53:AM59),"")</f>
        <v>83.333333333333329</v>
      </c>
      <c r="AO53" s="94" t="str">
        <f>IF($AN53=100,"Fuerte",IF($AN53&lt;100,"Moderado",IF($AN53&lt;50,"Débil",IF($AN53=0,"",""))))</f>
        <v>Moderado</v>
      </c>
      <c r="AP53" s="135" t="s">
        <v>105</v>
      </c>
      <c r="AQ53" s="98">
        <f>IFERROR(P53-VLOOKUP(AO53&amp;AP53,[2]Tabla_Controles!$B$77:$E$83,4,0),"")</f>
        <v>2</v>
      </c>
      <c r="AR53" s="101" t="str">
        <f>IF($AQ53="","",IF($AQ53=1,"Muy Baja",IF($AQ53=2,"Baja",IF($AQ53=3,"Media",IF($AQ53=4,"Alta",IF($AQ53=5,"Muy Alta","Muy Baja"))))))</f>
        <v>Baja</v>
      </c>
      <c r="AS53" s="101" t="str">
        <f>T53</f>
        <v>Catastrófico</v>
      </c>
      <c r="AT53" s="102" t="str">
        <f>IF(OR(AND($AR53="Muy Baja",$AS53="Leve"),AND($AR53="Muy Baja",$AS53="Menor"),AND($AR53="Baja",$AS53="Leve"),AND($AR53="Baja",$AS53="Menor"),AND($AR53="Media",$AS53="Leve")),"Bajo",IF(OR(AND($AR53="Muy baja",$AS53="Moderado"),AND($AR53="Baja",$AS53="Moderado"),AND($AR53="Media",$AS53="Menor"),AND($AR53="Alta",$AS53="Leve")),"Moderado",IF(OR(AND($AR53="Muy Baja",$AS53="Mayor"),AND($AR53="Baja",$AS53="Mayor"),AND($AR53="Media",$AS53="Moderado"),AND($AR53="Alta",$AS53="Menor"),AND($AR53="Alta",$AS53="Moderado"),AND($AR53="Muy Alta",$AS53="Leve"),AND($AR53="Muy Alta",$AS53="Menor")),"Alto",IF(OR(AND($AR53="Muy Baja",$AS53="Catastrófico"),AND($AR53="Baja",$AS53="Catastrófico"),AND($AR53="Media",$AS53="Mayor"),AND($AR53="Media",$AS53="Catastrófico"),AND($AR53="Alta",$AS53="Mayor"),AND($AR53="Alta",$AS53="Catastrófico"),AND($AR53="Muy Alta",$AS53="Moderado"),AND($AR53="Muy Alta",$AS53="Mayor"),AND($AR53="Muy Alta",$AS53="Catastrófico")),"Extremo",""))))</f>
        <v>Extremo</v>
      </c>
      <c r="AU53" s="83" t="s">
        <v>106</v>
      </c>
      <c r="AV53" s="33" t="s">
        <v>107</v>
      </c>
      <c r="AW53" s="68" t="s">
        <v>96</v>
      </c>
      <c r="AX53" s="69" t="s">
        <v>96</v>
      </c>
      <c r="AY53" s="69" t="s">
        <v>96</v>
      </c>
      <c r="AZ53" s="70" t="s">
        <v>96</v>
      </c>
      <c r="BA53" s="70" t="s">
        <v>96</v>
      </c>
      <c r="BB53" s="141" t="s">
        <v>111</v>
      </c>
      <c r="BC53" s="25" t="s">
        <v>93</v>
      </c>
      <c r="BD53" s="42" t="s">
        <v>112</v>
      </c>
      <c r="BE53" s="66" t="s">
        <v>354</v>
      </c>
      <c r="BF53" s="66" t="s">
        <v>355</v>
      </c>
      <c r="BG53" s="41" t="s">
        <v>107</v>
      </c>
      <c r="BH53" s="45"/>
      <c r="BI53" s="46"/>
      <c r="BJ53" s="46"/>
      <c r="BK53" s="129" t="s">
        <v>117</v>
      </c>
      <c r="BL53" s="144" t="s">
        <v>356</v>
      </c>
      <c r="BM53" s="129" t="s">
        <v>357</v>
      </c>
    </row>
    <row r="54" spans="1:65" ht="313.5" x14ac:dyDescent="0.3">
      <c r="A54" s="116"/>
      <c r="B54" s="155">
        <v>177</v>
      </c>
      <c r="C54" s="119"/>
      <c r="D54" s="121"/>
      <c r="E54" s="121"/>
      <c r="F54" s="121"/>
      <c r="G54" s="123"/>
      <c r="H54" s="126"/>
      <c r="I54" s="128"/>
      <c r="J54" s="108"/>
      <c r="K54" s="25" t="s">
        <v>120</v>
      </c>
      <c r="L54" s="26" t="s">
        <v>358</v>
      </c>
      <c r="M54" s="146"/>
      <c r="N54" s="108"/>
      <c r="O54" s="105"/>
      <c r="P54" s="112"/>
      <c r="Q54" s="114"/>
      <c r="R54" s="139"/>
      <c r="S54" s="104"/>
      <c r="T54" s="105"/>
      <c r="U54" s="103"/>
      <c r="V54" s="106"/>
      <c r="W54" s="25" t="s">
        <v>122</v>
      </c>
      <c r="X54" s="24" t="s">
        <v>359</v>
      </c>
      <c r="Y54" s="27" t="s">
        <v>360</v>
      </c>
      <c r="Z54" s="27" t="s">
        <v>361</v>
      </c>
      <c r="AA54" s="28" t="s">
        <v>362</v>
      </c>
      <c r="AB54" s="29" t="s">
        <v>98</v>
      </c>
      <c r="AC54" s="29" t="s">
        <v>99</v>
      </c>
      <c r="AD54" s="23" t="s">
        <v>100</v>
      </c>
      <c r="AE54" s="23" t="s">
        <v>161</v>
      </c>
      <c r="AF54" s="23" t="s">
        <v>102</v>
      </c>
      <c r="AG54" s="30" t="s">
        <v>100</v>
      </c>
      <c r="AH54" s="23" t="s">
        <v>103</v>
      </c>
      <c r="AI54" s="31">
        <f t="shared" si="1"/>
        <v>95</v>
      </c>
      <c r="AJ54" s="31" t="str">
        <f t="shared" si="0"/>
        <v>Moderado</v>
      </c>
      <c r="AK54" s="23" t="s">
        <v>104</v>
      </c>
      <c r="AL54" s="31" t="str">
        <f>IFERROR(VLOOKUP(AJ54&amp;AK54,[2]Tabla_Controles!$B$56:$G$65,5,FALSE),"")</f>
        <v>Moderado</v>
      </c>
      <c r="AM54" s="32">
        <f t="shared" si="2"/>
        <v>50</v>
      </c>
      <c r="AN54" s="133"/>
      <c r="AO54" s="95"/>
      <c r="AP54" s="136"/>
      <c r="AQ54" s="99"/>
      <c r="AR54" s="101"/>
      <c r="AS54" s="101"/>
      <c r="AT54" s="102"/>
      <c r="AU54" s="83"/>
      <c r="AV54" s="33" t="s">
        <v>128</v>
      </c>
      <c r="AW54" s="68" t="s">
        <v>96</v>
      </c>
      <c r="AX54" s="69" t="s">
        <v>96</v>
      </c>
      <c r="AY54" s="69" t="s">
        <v>96</v>
      </c>
      <c r="AZ54" s="70" t="s">
        <v>96</v>
      </c>
      <c r="BA54" s="70" t="s">
        <v>96</v>
      </c>
      <c r="BB54" s="142"/>
      <c r="BC54" s="25" t="s">
        <v>122</v>
      </c>
      <c r="BD54" s="42" t="s">
        <v>112</v>
      </c>
      <c r="BE54" s="40" t="s">
        <v>363</v>
      </c>
      <c r="BF54" s="40" t="s">
        <v>364</v>
      </c>
      <c r="BG54" s="41" t="s">
        <v>128</v>
      </c>
      <c r="BH54" s="45"/>
      <c r="BI54" s="46"/>
      <c r="BJ54" s="46"/>
      <c r="BK54" s="130"/>
      <c r="BL54" s="89"/>
      <c r="BM54" s="92"/>
    </row>
    <row r="55" spans="1:65" ht="231" x14ac:dyDescent="0.3">
      <c r="A55" s="116"/>
      <c r="B55" s="155">
        <v>177</v>
      </c>
      <c r="C55" s="119"/>
      <c r="D55" s="121"/>
      <c r="E55" s="121"/>
      <c r="F55" s="121"/>
      <c r="G55" s="123"/>
      <c r="H55" s="126"/>
      <c r="I55" s="128"/>
      <c r="J55" s="108"/>
      <c r="K55" s="25" t="s">
        <v>135</v>
      </c>
      <c r="L55" s="26" t="s">
        <v>365</v>
      </c>
      <c r="M55" s="146"/>
      <c r="N55" s="108"/>
      <c r="O55" s="105"/>
      <c r="P55" s="112"/>
      <c r="Q55" s="114"/>
      <c r="R55" s="139"/>
      <c r="S55" s="104"/>
      <c r="T55" s="105"/>
      <c r="U55" s="103"/>
      <c r="V55" s="106"/>
      <c r="W55" s="25" t="s">
        <v>137</v>
      </c>
      <c r="X55" s="24" t="s">
        <v>366</v>
      </c>
      <c r="Y55" s="27" t="s">
        <v>367</v>
      </c>
      <c r="Z55" s="27" t="s">
        <v>368</v>
      </c>
      <c r="AA55" s="28" t="s">
        <v>298</v>
      </c>
      <c r="AB55" s="29" t="s">
        <v>98</v>
      </c>
      <c r="AC55" s="29" t="s">
        <v>99</v>
      </c>
      <c r="AD55" s="23" t="s">
        <v>100</v>
      </c>
      <c r="AE55" s="23" t="s">
        <v>101</v>
      </c>
      <c r="AF55" s="23" t="s">
        <v>102</v>
      </c>
      <c r="AG55" s="30" t="s">
        <v>100</v>
      </c>
      <c r="AH55" s="23" t="s">
        <v>103</v>
      </c>
      <c r="AI55" s="31">
        <f t="shared" si="1"/>
        <v>100</v>
      </c>
      <c r="AJ55" s="31" t="str">
        <f t="shared" si="0"/>
        <v>Fuerte</v>
      </c>
      <c r="AK55" s="23" t="s">
        <v>104</v>
      </c>
      <c r="AL55" s="31" t="str">
        <f>IFERROR(VLOOKUP(AJ55&amp;AK55,[2]Tabla_Controles!$B$56:$G$65,5,FALSE),"")</f>
        <v>Fuerte</v>
      </c>
      <c r="AM55" s="32">
        <f t="shared" si="2"/>
        <v>100</v>
      </c>
      <c r="AN55" s="133"/>
      <c r="AO55" s="95"/>
      <c r="AP55" s="136"/>
      <c r="AQ55" s="99"/>
      <c r="AR55" s="101"/>
      <c r="AS55" s="101"/>
      <c r="AT55" s="102"/>
      <c r="AU55" s="83"/>
      <c r="AV55" s="33" t="s">
        <v>141</v>
      </c>
      <c r="AW55" s="26" t="s">
        <v>369</v>
      </c>
      <c r="AX55" s="35" t="s">
        <v>370</v>
      </c>
      <c r="AY55" s="36" t="s">
        <v>125</v>
      </c>
      <c r="AZ55" s="60">
        <v>45199</v>
      </c>
      <c r="BA55" s="60">
        <v>45214</v>
      </c>
      <c r="BB55" s="142"/>
      <c r="BC55" s="25" t="s">
        <v>137</v>
      </c>
      <c r="BD55" s="42" t="s">
        <v>112</v>
      </c>
      <c r="BE55" s="66" t="s">
        <v>371</v>
      </c>
      <c r="BF55" s="66" t="s">
        <v>372</v>
      </c>
      <c r="BG55" s="41" t="s">
        <v>141</v>
      </c>
      <c r="BH55" s="42" t="s">
        <v>181</v>
      </c>
      <c r="BI55" s="44" t="s">
        <v>373</v>
      </c>
      <c r="BJ55" s="44" t="s">
        <v>374</v>
      </c>
      <c r="BK55" s="130"/>
      <c r="BL55" s="89"/>
      <c r="BM55" s="92"/>
    </row>
    <row r="56" spans="1:65" ht="33" hidden="1" x14ac:dyDescent="0.3">
      <c r="A56" s="116"/>
      <c r="B56" s="155">
        <v>177</v>
      </c>
      <c r="C56" s="119"/>
      <c r="D56" s="121"/>
      <c r="E56" s="121"/>
      <c r="F56" s="121"/>
      <c r="G56" s="123"/>
      <c r="H56" s="126"/>
      <c r="I56" s="128"/>
      <c r="J56" s="108"/>
      <c r="K56" s="25" t="s">
        <v>144</v>
      </c>
      <c r="L56" s="26"/>
      <c r="M56" s="146"/>
      <c r="N56" s="108"/>
      <c r="O56" s="105"/>
      <c r="P56" s="112"/>
      <c r="Q56" s="114"/>
      <c r="R56" s="139"/>
      <c r="S56" s="104"/>
      <c r="T56" s="105"/>
      <c r="U56" s="103"/>
      <c r="V56" s="106"/>
      <c r="W56" s="25" t="s">
        <v>146</v>
      </c>
      <c r="X56" s="24"/>
      <c r="Y56" s="27"/>
      <c r="Z56" s="27"/>
      <c r="AA56" s="28"/>
      <c r="AB56" s="29"/>
      <c r="AC56" s="29"/>
      <c r="AD56" s="23"/>
      <c r="AE56" s="23"/>
      <c r="AF56" s="23"/>
      <c r="AG56" s="30"/>
      <c r="AH56" s="23"/>
      <c r="AI56" s="31" t="str">
        <f t="shared" si="1"/>
        <v/>
      </c>
      <c r="AJ56" s="31" t="str">
        <f t="shared" si="0"/>
        <v/>
      </c>
      <c r="AK56" s="23"/>
      <c r="AL56" s="31" t="str">
        <f>IFERROR(VLOOKUP(AJ56&amp;AK56,[2]Tabla_Controles!$B$56:$G$65,5,FALSE),"")</f>
        <v/>
      </c>
      <c r="AM56" s="32" t="str">
        <f t="shared" si="2"/>
        <v/>
      </c>
      <c r="AN56" s="133"/>
      <c r="AO56" s="95"/>
      <c r="AP56" s="136"/>
      <c r="AQ56" s="99"/>
      <c r="AR56" s="101"/>
      <c r="AS56" s="101"/>
      <c r="AT56" s="102"/>
      <c r="AU56" s="83"/>
      <c r="AV56" s="41" t="s">
        <v>151</v>
      </c>
      <c r="AW56" s="49"/>
      <c r="AX56" s="49"/>
      <c r="AY56" s="49"/>
      <c r="AZ56" s="51"/>
      <c r="BA56" s="51"/>
      <c r="BB56" s="142"/>
      <c r="BC56" s="25" t="s">
        <v>146</v>
      </c>
      <c r="BD56" s="39"/>
      <c r="BE56" s="40"/>
      <c r="BF56" s="40"/>
      <c r="BG56" s="41" t="s">
        <v>151</v>
      </c>
      <c r="BH56" s="39"/>
      <c r="BI56" s="36"/>
      <c r="BJ56" s="36"/>
      <c r="BK56" s="130"/>
      <c r="BL56" s="89"/>
      <c r="BM56" s="92"/>
    </row>
    <row r="57" spans="1:65" ht="30" hidden="1" customHeight="1" x14ac:dyDescent="0.3">
      <c r="A57" s="116"/>
      <c r="B57" s="155">
        <v>177</v>
      </c>
      <c r="C57" s="119"/>
      <c r="D57" s="121"/>
      <c r="E57" s="121"/>
      <c r="F57" s="121"/>
      <c r="G57" s="123"/>
      <c r="H57" s="126"/>
      <c r="I57" s="128"/>
      <c r="J57" s="108"/>
      <c r="K57" s="25" t="s">
        <v>154</v>
      </c>
      <c r="L57" s="26"/>
      <c r="M57" s="146"/>
      <c r="N57" s="108"/>
      <c r="O57" s="105"/>
      <c r="P57" s="112"/>
      <c r="Q57" s="114"/>
      <c r="R57" s="139"/>
      <c r="S57" s="104"/>
      <c r="T57" s="105"/>
      <c r="U57" s="103"/>
      <c r="V57" s="106"/>
      <c r="W57" s="25" t="s">
        <v>156</v>
      </c>
      <c r="X57" s="24"/>
      <c r="Y57" s="27"/>
      <c r="Z57" s="27"/>
      <c r="AA57" s="28"/>
      <c r="AB57" s="29"/>
      <c r="AC57" s="29"/>
      <c r="AD57" s="23"/>
      <c r="AE57" s="23"/>
      <c r="AF57" s="23"/>
      <c r="AG57" s="30"/>
      <c r="AH57" s="23"/>
      <c r="AI57" s="31" t="str">
        <f t="shared" si="1"/>
        <v/>
      </c>
      <c r="AJ57" s="31" t="str">
        <f t="shared" si="0"/>
        <v/>
      </c>
      <c r="AK57" s="23"/>
      <c r="AL57" s="31" t="str">
        <f>IFERROR(VLOOKUP(AJ57&amp;AK57,[2]Tabla_Controles!$B$56:$G$65,5,FALSE),"")</f>
        <v/>
      </c>
      <c r="AM57" s="32" t="str">
        <f t="shared" si="2"/>
        <v/>
      </c>
      <c r="AN57" s="133"/>
      <c r="AO57" s="95"/>
      <c r="AP57" s="136"/>
      <c r="AQ57" s="99"/>
      <c r="AR57" s="101"/>
      <c r="AS57" s="101"/>
      <c r="AT57" s="102"/>
      <c r="AU57" s="83"/>
      <c r="AV57" s="41" t="s">
        <v>162</v>
      </c>
      <c r="AW57" s="49"/>
      <c r="AX57" s="49"/>
      <c r="AY57" s="49"/>
      <c r="AZ57" s="51"/>
      <c r="BA57" s="51"/>
      <c r="BB57" s="142"/>
      <c r="BC57" s="25" t="s">
        <v>156</v>
      </c>
      <c r="BD57" s="39"/>
      <c r="BE57" s="40"/>
      <c r="BF57" s="40"/>
      <c r="BG57" s="41" t="s">
        <v>162</v>
      </c>
      <c r="BH57" s="39"/>
      <c r="BI57" s="36"/>
      <c r="BJ57" s="36"/>
      <c r="BK57" s="130"/>
      <c r="BL57" s="89"/>
      <c r="BM57" s="92"/>
    </row>
    <row r="58" spans="1:65" ht="30" hidden="1" customHeight="1" x14ac:dyDescent="0.3">
      <c r="A58" s="116"/>
      <c r="B58" s="155">
        <v>177</v>
      </c>
      <c r="C58" s="119"/>
      <c r="D58" s="121"/>
      <c r="E58" s="121"/>
      <c r="F58" s="121"/>
      <c r="G58" s="123"/>
      <c r="H58" s="126"/>
      <c r="I58" s="128"/>
      <c r="J58" s="108"/>
      <c r="K58" s="25" t="s">
        <v>169</v>
      </c>
      <c r="L58" s="26"/>
      <c r="M58" s="146"/>
      <c r="N58" s="108"/>
      <c r="O58" s="105"/>
      <c r="P58" s="112"/>
      <c r="Q58" s="114"/>
      <c r="R58" s="139"/>
      <c r="S58" s="104"/>
      <c r="T58" s="105"/>
      <c r="U58" s="103"/>
      <c r="V58" s="106"/>
      <c r="W58" s="25" t="s">
        <v>171</v>
      </c>
      <c r="X58" s="24"/>
      <c r="Y58" s="27"/>
      <c r="Z58" s="27"/>
      <c r="AA58" s="28"/>
      <c r="AB58" s="29"/>
      <c r="AC58" s="29"/>
      <c r="AD58" s="23"/>
      <c r="AE58" s="23"/>
      <c r="AF58" s="23"/>
      <c r="AG58" s="30"/>
      <c r="AH58" s="23"/>
      <c r="AI58" s="31" t="str">
        <f t="shared" si="1"/>
        <v/>
      </c>
      <c r="AJ58" s="31" t="str">
        <f t="shared" si="0"/>
        <v/>
      </c>
      <c r="AK58" s="23"/>
      <c r="AL58" s="31" t="str">
        <f>IFERROR(VLOOKUP(AJ58&amp;AK58,[2]Tabla_Controles!$B$56:$G$65,5,FALSE),"")</f>
        <v/>
      </c>
      <c r="AM58" s="32" t="str">
        <f t="shared" si="2"/>
        <v/>
      </c>
      <c r="AN58" s="133"/>
      <c r="AO58" s="95"/>
      <c r="AP58" s="136"/>
      <c r="AQ58" s="99"/>
      <c r="AR58" s="101"/>
      <c r="AS58" s="101"/>
      <c r="AT58" s="102"/>
      <c r="AU58" s="83"/>
      <c r="AV58" s="41" t="s">
        <v>176</v>
      </c>
      <c r="AW58" s="49"/>
      <c r="AX58" s="49"/>
      <c r="AY58" s="49"/>
      <c r="AZ58" s="51"/>
      <c r="BA58" s="51"/>
      <c r="BB58" s="142"/>
      <c r="BC58" s="25" t="s">
        <v>171</v>
      </c>
      <c r="BD58" s="39"/>
      <c r="BE58" s="40"/>
      <c r="BF58" s="40"/>
      <c r="BG58" s="41" t="s">
        <v>176</v>
      </c>
      <c r="BH58" s="39"/>
      <c r="BI58" s="36"/>
      <c r="BJ58" s="36"/>
      <c r="BK58" s="130"/>
      <c r="BL58" s="89"/>
      <c r="BM58" s="92"/>
    </row>
    <row r="59" spans="1:65" ht="30" hidden="1" customHeight="1" x14ac:dyDescent="0.3">
      <c r="A59" s="116"/>
      <c r="B59" s="155">
        <v>177</v>
      </c>
      <c r="C59" s="120"/>
      <c r="D59" s="121"/>
      <c r="E59" s="121"/>
      <c r="F59" s="121"/>
      <c r="G59" s="124"/>
      <c r="H59" s="127"/>
      <c r="I59" s="128"/>
      <c r="J59" s="108"/>
      <c r="K59" s="25" t="s">
        <v>186</v>
      </c>
      <c r="L59" s="26"/>
      <c r="M59" s="147"/>
      <c r="N59" s="108"/>
      <c r="O59" s="105"/>
      <c r="P59" s="112"/>
      <c r="Q59" s="115"/>
      <c r="R59" s="140"/>
      <c r="S59" s="104"/>
      <c r="T59" s="105"/>
      <c r="U59" s="103"/>
      <c r="V59" s="106"/>
      <c r="W59" s="25" t="s">
        <v>187</v>
      </c>
      <c r="X59" s="24"/>
      <c r="Y59" s="27"/>
      <c r="Z59" s="27"/>
      <c r="AA59" s="28"/>
      <c r="AB59" s="29"/>
      <c r="AC59" s="29"/>
      <c r="AD59" s="23"/>
      <c r="AE59" s="23"/>
      <c r="AF59" s="23"/>
      <c r="AG59" s="30"/>
      <c r="AH59" s="23"/>
      <c r="AI59" s="31" t="str">
        <f t="shared" si="1"/>
        <v/>
      </c>
      <c r="AJ59" s="31" t="str">
        <f t="shared" si="0"/>
        <v/>
      </c>
      <c r="AK59" s="23"/>
      <c r="AL59" s="31" t="str">
        <f>IFERROR(VLOOKUP(AJ59&amp;AK59,[2]Tabla_Controles!$B$56:$G$65,5,FALSE),"")</f>
        <v/>
      </c>
      <c r="AM59" s="32" t="str">
        <f t="shared" si="2"/>
        <v/>
      </c>
      <c r="AN59" s="134"/>
      <c r="AO59" s="96"/>
      <c r="AP59" s="137"/>
      <c r="AQ59" s="100"/>
      <c r="AR59" s="101"/>
      <c r="AS59" s="101"/>
      <c r="AT59" s="102"/>
      <c r="AU59" s="83"/>
      <c r="AV59" s="41" t="s">
        <v>188</v>
      </c>
      <c r="AW59" s="49"/>
      <c r="AX59" s="49"/>
      <c r="AY59" s="49"/>
      <c r="AZ59" s="51"/>
      <c r="BA59" s="51"/>
      <c r="BB59" s="143"/>
      <c r="BC59" s="25" t="s">
        <v>187</v>
      </c>
      <c r="BD59" s="39"/>
      <c r="BE59" s="40"/>
      <c r="BF59" s="40"/>
      <c r="BG59" s="41" t="s">
        <v>188</v>
      </c>
      <c r="BH59" s="39"/>
      <c r="BI59" s="36"/>
      <c r="BJ59" s="36"/>
      <c r="BK59" s="131"/>
      <c r="BL59" s="90"/>
      <c r="BM59" s="93"/>
    </row>
    <row r="60" spans="1:65" ht="127.5" x14ac:dyDescent="0.3">
      <c r="A60" s="116" t="str">
        <f>C60&amp;COUNTIF($C$10:C60,C60)</f>
        <v>Corrupción8</v>
      </c>
      <c r="B60" s="148">
        <v>178</v>
      </c>
      <c r="C60" s="118" t="s">
        <v>81</v>
      </c>
      <c r="D60" s="121" t="s">
        <v>82</v>
      </c>
      <c r="E60" s="121" t="s">
        <v>344</v>
      </c>
      <c r="F60" s="121" t="s">
        <v>375</v>
      </c>
      <c r="G60" s="122" t="s">
        <v>376</v>
      </c>
      <c r="H60" s="125" t="s">
        <v>377</v>
      </c>
      <c r="I60" s="128" t="str">
        <f>"Posibilidad de recibir o solicitar cualquier dádiva o beneficio a nombre propio o de terceros, con el fin de "&amp;J60</f>
        <v>Posibilidad de recibir o solicitar cualquier dádiva o beneficio a nombre propio o de terceros, con el fin de favorecer a terceros en el proceso de registro de depositarios provisionales y liquidadores para la administración de los activos a cargo de SAE.</v>
      </c>
      <c r="J60" s="108" t="s">
        <v>378</v>
      </c>
      <c r="K60" s="25" t="s">
        <v>88</v>
      </c>
      <c r="L60" s="26" t="s">
        <v>379</v>
      </c>
      <c r="M60" s="145" t="s">
        <v>380</v>
      </c>
      <c r="N60" s="108" t="s">
        <v>91</v>
      </c>
      <c r="O60" s="105" t="str">
        <f>IF(N60="","",IF(OR($N60=[2]Tabla_Probabilidad!$D$20,$N60=[2]Tabla_Probabilidad!$J$20),"Muy Baja",IF(OR($N60=[2]Tabla_Probabilidad!$E$20,$N60=[2]Tabla_Probabilidad!$K$20),"Baja",IF(OR($N60=[2]Tabla_Probabilidad!$F$20,$N60=[2]Tabla_Probabilidad!$L$20),"Media",IF(OR($N60=[2]Tabla_Probabilidad!$G$20,$N60=[2]Tabla_Probabilidad!$M$20),"Alta",IF(OR($N60=[2]Tabla_Probabilidad!$H$20,$N60=[2]Tabla_Probabilidad!$N$20),"Muy Alta"))))))</f>
        <v>Media</v>
      </c>
      <c r="P60" s="112">
        <f>IF(O60="Muy Baja",1,IF(O60="Baja",2,IF(O60="Media",3,IF(O60="Alta",4,IF(O60="Muy Alta",5,"")))))</f>
        <v>3</v>
      </c>
      <c r="Q60" s="113" t="str">
        <f>IFERROR(IF($C60="Corrupción",HYPERLINK("#"&amp;"Impacto_Riesgos!C"&amp;MATCH($B60,[2]Impacto_Riesgos!$B$10:$B$138,0)+9,"Calcula el impacto aquí"),"")," ")</f>
        <v>Calcula el impacto aquí</v>
      </c>
      <c r="R60" s="138">
        <f>IFERROR(VLOOKUP(A60,[2]Impacto_Riesgos!$A$8:$W$138,23,),"NA")</f>
        <v>15</v>
      </c>
      <c r="S60" s="104" t="s">
        <v>92</v>
      </c>
      <c r="T60" s="105" t="str">
        <f>IF($S60='[2]Tabla Impacto'!$F$10,"Moderado",IF($S60='[2]Tabla Impacto'!$G$10,"Mayor",IF($S60='[2]Tabla Impacto'!$H$10,"Catastrófico","")))</f>
        <v>Catastrófico</v>
      </c>
      <c r="U60" s="103">
        <f>IF(T60="Leve",1,IF(T60="Menor",2,IF(T60="Moderado",3,IF(T60="Mayor",4,IF(T60="Catastrófico",5,"")))))</f>
        <v>5</v>
      </c>
      <c r="V60" s="106" t="str">
        <f>IF(OR(AND($O60="Muy Baja",T60="Leve"),AND($O60="Muy Baja",T60="Menor"),AND($O60="Baja",T60="Leve"),AND($O60="Baja",T60="Menor"),AND($O60="Media",T60="Leve")),"Bajo",IF(OR(AND($O60="Muy baja",T60="Moderado"),AND($O60="Baja",T60="Moderado"),AND($O60="Media",T60="Menor"),AND($O60="Alta",T60="Leve")),"Moderado",IF(OR(AND($O60="Muy Baja",T60="Mayor"),AND($O60="Baja",T60="Mayor"),AND($O60="Media",T60="Moderado"),AND($O60="Alta",T60="Menor"),AND($O60="Alta",T60="Moderado"),AND($O60="Muy Alta",T60="Leve"),AND($O60="Muy Alta",T60="Menor")),"Alto",IF(OR(AND($O60="Muy Baja",T60="Catastrófico"),AND($O60="Baja",T60="Catastrófico"),AND($O60="Media",T60="Mayor"),AND($O60="Media",T60="Catastrófico"),AND($O60="Alta",T60="Mayor"),AND($O60="Alta",T60="Catastrófico"),AND($O60="Muy Alta",T60="Moderado"),AND($O60="Muy Alta",T60="Mayor"),AND($O60="Muy Alta",T60="Catastrófico")),"Extremo",""))))</f>
        <v>Extremo</v>
      </c>
      <c r="W60" s="25" t="s">
        <v>93</v>
      </c>
      <c r="X60" s="24" t="s">
        <v>381</v>
      </c>
      <c r="Y60" s="27" t="s">
        <v>382</v>
      </c>
      <c r="Z60" s="27" t="s">
        <v>383</v>
      </c>
      <c r="AA60" s="28" t="s">
        <v>384</v>
      </c>
      <c r="AB60" s="29" t="s">
        <v>98</v>
      </c>
      <c r="AC60" s="29" t="s">
        <v>99</v>
      </c>
      <c r="AD60" s="23" t="s">
        <v>100</v>
      </c>
      <c r="AE60" s="23" t="s">
        <v>101</v>
      </c>
      <c r="AF60" s="23" t="s">
        <v>102</v>
      </c>
      <c r="AG60" s="30" t="s">
        <v>100</v>
      </c>
      <c r="AH60" s="23" t="s">
        <v>103</v>
      </c>
      <c r="AI60" s="31">
        <f t="shared" si="1"/>
        <v>100</v>
      </c>
      <c r="AJ60" s="31" t="str">
        <f t="shared" si="0"/>
        <v>Fuerte</v>
      </c>
      <c r="AK60" s="23" t="s">
        <v>104</v>
      </c>
      <c r="AL60" s="31" t="str">
        <f>IFERROR(VLOOKUP(AJ60&amp;AK60,[2]Tabla_Controles!$B$56:$G$65,5,FALSE),"")</f>
        <v>Fuerte</v>
      </c>
      <c r="AM60" s="32">
        <f t="shared" si="2"/>
        <v>100</v>
      </c>
      <c r="AN60" s="132">
        <f>IFERROR(AVERAGE(AM60:AM66),"")</f>
        <v>58.333333333333336</v>
      </c>
      <c r="AO60" s="94" t="str">
        <f>IF($AN60=100,"Fuerte",IF($AN60&lt;100,"Moderado",IF($AN60&lt;50,"Débil",IF($AN60=0,"",""))))</f>
        <v>Moderado</v>
      </c>
      <c r="AP60" s="135" t="s">
        <v>105</v>
      </c>
      <c r="AQ60" s="98">
        <f>IFERROR(P60-VLOOKUP(AO60&amp;AP60,[2]Tabla_Controles!$B$77:$E$83,4,0),"")</f>
        <v>2</v>
      </c>
      <c r="AR60" s="101" t="str">
        <f>IF($AQ60="","",IF($AQ60=1,"Muy Baja",IF($AQ60=2,"Baja",IF($AQ60=3,"Media",IF($AQ60=4,"Alta",IF($AQ60=5,"Muy Alta","Muy Baja"))))))</f>
        <v>Baja</v>
      </c>
      <c r="AS60" s="101" t="str">
        <f>T60</f>
        <v>Catastrófico</v>
      </c>
      <c r="AT60" s="102" t="str">
        <f>IF(OR(AND($AR60="Muy Baja",$AS60="Leve"),AND($AR60="Muy Baja",$AS60="Menor"),AND($AR60="Baja",$AS60="Leve"),AND($AR60="Baja",$AS60="Menor"),AND($AR60="Media",$AS60="Leve")),"Bajo",IF(OR(AND($AR60="Muy baja",$AS60="Moderado"),AND($AR60="Baja",$AS60="Moderado"),AND($AR60="Media",$AS60="Menor"),AND($AR60="Alta",$AS60="Leve")),"Moderado",IF(OR(AND($AR60="Muy Baja",$AS60="Mayor"),AND($AR60="Baja",$AS60="Mayor"),AND($AR60="Media",$AS60="Moderado"),AND($AR60="Alta",$AS60="Menor"),AND($AR60="Alta",$AS60="Moderado"),AND($AR60="Muy Alta",$AS60="Leve"),AND($AR60="Muy Alta",$AS60="Menor")),"Alto",IF(OR(AND($AR60="Muy Baja",$AS60="Catastrófico"),AND($AR60="Baja",$AS60="Catastrófico"),AND($AR60="Media",$AS60="Mayor"),AND($AR60="Media",$AS60="Catastrófico"),AND($AR60="Alta",$AS60="Mayor"),AND($AR60="Alta",$AS60="Catastrófico"),AND($AR60="Muy Alta",$AS60="Moderado"),AND($AR60="Muy Alta",$AS60="Mayor"),AND($AR60="Muy Alta",$AS60="Catastrófico")),"Extremo",""))))</f>
        <v>Extremo</v>
      </c>
      <c r="AU60" s="83" t="s">
        <v>106</v>
      </c>
      <c r="AV60" s="41" t="s">
        <v>107</v>
      </c>
      <c r="AW60" s="26" t="s">
        <v>96</v>
      </c>
      <c r="AX60" s="35" t="s">
        <v>96</v>
      </c>
      <c r="AY60" s="26" t="s">
        <v>96</v>
      </c>
      <c r="AZ60" s="24" t="s">
        <v>96</v>
      </c>
      <c r="BA60" s="71" t="s">
        <v>96</v>
      </c>
      <c r="BB60" s="141" t="s">
        <v>111</v>
      </c>
      <c r="BC60" s="25" t="s">
        <v>93</v>
      </c>
      <c r="BD60" s="72" t="s">
        <v>249</v>
      </c>
      <c r="BE60" s="73" t="s">
        <v>385</v>
      </c>
      <c r="BF60" s="73" t="s">
        <v>385</v>
      </c>
      <c r="BG60" s="41" t="s">
        <v>107</v>
      </c>
      <c r="BH60" s="45"/>
      <c r="BI60" s="46"/>
      <c r="BJ60" s="46"/>
      <c r="BK60" s="129" t="s">
        <v>117</v>
      </c>
      <c r="BL60" s="144" t="s">
        <v>206</v>
      </c>
      <c r="BM60" s="91" t="s">
        <v>96</v>
      </c>
    </row>
    <row r="61" spans="1:65" ht="66" x14ac:dyDescent="0.3">
      <c r="A61" s="116"/>
      <c r="B61" s="148">
        <v>178</v>
      </c>
      <c r="C61" s="119"/>
      <c r="D61" s="121"/>
      <c r="E61" s="121"/>
      <c r="F61" s="121"/>
      <c r="G61" s="123"/>
      <c r="H61" s="126"/>
      <c r="I61" s="128"/>
      <c r="J61" s="108"/>
      <c r="K61" s="25" t="s">
        <v>120</v>
      </c>
      <c r="L61" s="26" t="s">
        <v>386</v>
      </c>
      <c r="M61" s="146"/>
      <c r="N61" s="108"/>
      <c r="O61" s="105"/>
      <c r="P61" s="112"/>
      <c r="Q61" s="114"/>
      <c r="R61" s="139"/>
      <c r="S61" s="104"/>
      <c r="T61" s="105"/>
      <c r="U61" s="103"/>
      <c r="V61" s="106"/>
      <c r="W61" s="25" t="s">
        <v>122</v>
      </c>
      <c r="X61" s="24" t="s">
        <v>387</v>
      </c>
      <c r="Y61" s="27" t="s">
        <v>388</v>
      </c>
      <c r="Z61" s="27" t="s">
        <v>96</v>
      </c>
      <c r="AA61" s="28" t="s">
        <v>384</v>
      </c>
      <c r="AB61" s="29" t="s">
        <v>98</v>
      </c>
      <c r="AC61" s="29" t="s">
        <v>99</v>
      </c>
      <c r="AD61" s="23" t="s">
        <v>100</v>
      </c>
      <c r="AE61" s="23" t="s">
        <v>101</v>
      </c>
      <c r="AF61" s="23" t="s">
        <v>102</v>
      </c>
      <c r="AG61" s="30" t="s">
        <v>100</v>
      </c>
      <c r="AH61" s="23" t="s">
        <v>103</v>
      </c>
      <c r="AI61" s="31">
        <f t="shared" si="1"/>
        <v>100</v>
      </c>
      <c r="AJ61" s="31" t="str">
        <f t="shared" si="0"/>
        <v>Fuerte</v>
      </c>
      <c r="AK61" s="23" t="s">
        <v>127</v>
      </c>
      <c r="AL61" s="31" t="str">
        <f>IFERROR(VLOOKUP(AJ61&amp;AK61,[2]Tabla_Controles!$B$56:$G$65,5,FALSE),"")</f>
        <v>Moderado</v>
      </c>
      <c r="AM61" s="32">
        <f t="shared" si="2"/>
        <v>50</v>
      </c>
      <c r="AN61" s="133"/>
      <c r="AO61" s="95"/>
      <c r="AP61" s="136"/>
      <c r="AQ61" s="99"/>
      <c r="AR61" s="101"/>
      <c r="AS61" s="101"/>
      <c r="AT61" s="102"/>
      <c r="AU61" s="83"/>
      <c r="AV61" s="41" t="s">
        <v>128</v>
      </c>
      <c r="AW61" s="26" t="s">
        <v>96</v>
      </c>
      <c r="AX61" s="26" t="s">
        <v>96</v>
      </c>
      <c r="AY61" s="26" t="s">
        <v>96</v>
      </c>
      <c r="AZ61" s="26" t="s">
        <v>96</v>
      </c>
      <c r="BA61" s="26" t="s">
        <v>96</v>
      </c>
      <c r="BB61" s="142"/>
      <c r="BC61" s="25" t="s">
        <v>122</v>
      </c>
      <c r="BD61" s="72" t="s">
        <v>249</v>
      </c>
      <c r="BE61" s="73" t="s">
        <v>385</v>
      </c>
      <c r="BF61" s="73" t="s">
        <v>385</v>
      </c>
      <c r="BG61" s="41" t="s">
        <v>128</v>
      </c>
      <c r="BH61" s="45"/>
      <c r="BI61" s="46"/>
      <c r="BJ61" s="46"/>
      <c r="BK61" s="130"/>
      <c r="BL61" s="149"/>
      <c r="BM61" s="92"/>
    </row>
    <row r="62" spans="1:65" ht="313.5" x14ac:dyDescent="0.3">
      <c r="A62" s="116"/>
      <c r="B62" s="148">
        <v>178</v>
      </c>
      <c r="C62" s="119"/>
      <c r="D62" s="121"/>
      <c r="E62" s="121"/>
      <c r="F62" s="121"/>
      <c r="G62" s="123"/>
      <c r="H62" s="126"/>
      <c r="I62" s="128"/>
      <c r="J62" s="108"/>
      <c r="K62" s="25" t="s">
        <v>135</v>
      </c>
      <c r="L62" s="26" t="s">
        <v>389</v>
      </c>
      <c r="M62" s="146"/>
      <c r="N62" s="108"/>
      <c r="O62" s="105"/>
      <c r="P62" s="112"/>
      <c r="Q62" s="114"/>
      <c r="R62" s="139"/>
      <c r="S62" s="104"/>
      <c r="T62" s="105"/>
      <c r="U62" s="103"/>
      <c r="V62" s="106"/>
      <c r="W62" s="25" t="s">
        <v>137</v>
      </c>
      <c r="X62" s="24" t="s">
        <v>390</v>
      </c>
      <c r="Y62" s="27" t="s">
        <v>391</v>
      </c>
      <c r="Z62" s="27" t="s">
        <v>383</v>
      </c>
      <c r="AA62" s="28" t="s">
        <v>392</v>
      </c>
      <c r="AB62" s="29" t="s">
        <v>98</v>
      </c>
      <c r="AC62" s="29" t="s">
        <v>99</v>
      </c>
      <c r="AD62" s="23" t="s">
        <v>100</v>
      </c>
      <c r="AE62" s="23" t="s">
        <v>161</v>
      </c>
      <c r="AF62" s="23" t="s">
        <v>102</v>
      </c>
      <c r="AG62" s="30" t="s">
        <v>100</v>
      </c>
      <c r="AH62" s="23" t="s">
        <v>103</v>
      </c>
      <c r="AI62" s="31">
        <f>IF(COUNTBLANK(AB62:AH62)=7,"",IF($AB62="Asignado",15,0)+IF($AC62="Adecuado",15,0)+IF($AD62="Oportuna",15,0)+IF($AE62="Prevenir",15,0)+IF($AE62="Detectar",10,0)+IF($AF62="Confiable",15,0)+IF($AG62="Oportuna",15,0)+IF($AH62="Completa",10,0)+IF($AH62="Incompleta",5,0))</f>
        <v>95</v>
      </c>
      <c r="AJ62" s="31" t="str">
        <f t="shared" si="0"/>
        <v>Moderado</v>
      </c>
      <c r="AK62" s="23" t="s">
        <v>127</v>
      </c>
      <c r="AL62" s="31" t="str">
        <f>IFERROR(VLOOKUP(AJ62&amp;AK62,[2]Tabla_Controles!$B$56:$G$65,5,FALSE),"")</f>
        <v>Moderado</v>
      </c>
      <c r="AM62" s="32">
        <f t="shared" si="2"/>
        <v>50</v>
      </c>
      <c r="AN62" s="133"/>
      <c r="AO62" s="95"/>
      <c r="AP62" s="136"/>
      <c r="AQ62" s="99"/>
      <c r="AR62" s="101"/>
      <c r="AS62" s="101"/>
      <c r="AT62" s="102"/>
      <c r="AU62" s="83"/>
      <c r="AV62" s="41" t="s">
        <v>141</v>
      </c>
      <c r="AW62" s="26" t="s">
        <v>306</v>
      </c>
      <c r="AX62" s="35" t="s">
        <v>201</v>
      </c>
      <c r="AY62" s="36" t="s">
        <v>97</v>
      </c>
      <c r="AZ62" s="60">
        <v>45107</v>
      </c>
      <c r="BA62" s="60">
        <v>45122</v>
      </c>
      <c r="BB62" s="142"/>
      <c r="BC62" s="25" t="s">
        <v>137</v>
      </c>
      <c r="BD62" s="39" t="s">
        <v>112</v>
      </c>
      <c r="BE62" s="74" t="s">
        <v>393</v>
      </c>
      <c r="BF62" s="40" t="s">
        <v>394</v>
      </c>
      <c r="BG62" s="41" t="s">
        <v>141</v>
      </c>
      <c r="BH62" s="39" t="s">
        <v>112</v>
      </c>
      <c r="BI62" s="36" t="s">
        <v>309</v>
      </c>
      <c r="BJ62" s="36" t="s">
        <v>310</v>
      </c>
      <c r="BK62" s="130"/>
      <c r="BL62" s="149"/>
      <c r="BM62" s="92"/>
    </row>
    <row r="63" spans="1:65" ht="115.5" x14ac:dyDescent="0.3">
      <c r="A63" s="116"/>
      <c r="B63" s="148">
        <v>178</v>
      </c>
      <c r="C63" s="119"/>
      <c r="D63" s="121"/>
      <c r="E63" s="121"/>
      <c r="F63" s="121"/>
      <c r="G63" s="123"/>
      <c r="H63" s="126"/>
      <c r="I63" s="128"/>
      <c r="J63" s="108"/>
      <c r="K63" s="25" t="s">
        <v>144</v>
      </c>
      <c r="L63" s="26" t="s">
        <v>395</v>
      </c>
      <c r="M63" s="146"/>
      <c r="N63" s="108"/>
      <c r="O63" s="105"/>
      <c r="P63" s="112"/>
      <c r="Q63" s="114"/>
      <c r="R63" s="139"/>
      <c r="S63" s="104"/>
      <c r="T63" s="105"/>
      <c r="U63" s="103"/>
      <c r="V63" s="106"/>
      <c r="W63" s="25" t="s">
        <v>146</v>
      </c>
      <c r="X63" s="24" t="s">
        <v>396</v>
      </c>
      <c r="Y63" s="27" t="s">
        <v>397</v>
      </c>
      <c r="Z63" s="27" t="s">
        <v>383</v>
      </c>
      <c r="AA63" s="28" t="s">
        <v>384</v>
      </c>
      <c r="AB63" s="29" t="s">
        <v>98</v>
      </c>
      <c r="AC63" s="29" t="s">
        <v>99</v>
      </c>
      <c r="AD63" s="23" t="s">
        <v>100</v>
      </c>
      <c r="AE63" s="23" t="s">
        <v>161</v>
      </c>
      <c r="AF63" s="23" t="s">
        <v>102</v>
      </c>
      <c r="AG63" s="30" t="s">
        <v>100</v>
      </c>
      <c r="AH63" s="23" t="s">
        <v>103</v>
      </c>
      <c r="AI63" s="31">
        <f t="shared" si="1"/>
        <v>95</v>
      </c>
      <c r="AJ63" s="31" t="str">
        <f t="shared" si="0"/>
        <v>Moderado</v>
      </c>
      <c r="AK63" s="23" t="s">
        <v>104</v>
      </c>
      <c r="AL63" s="31" t="str">
        <f>IFERROR(VLOOKUP(AJ63&amp;AK63,[2]Tabla_Controles!$B$56:$G$65,5,FALSE),"")</f>
        <v>Moderado</v>
      </c>
      <c r="AM63" s="32">
        <f t="shared" si="2"/>
        <v>50</v>
      </c>
      <c r="AN63" s="133"/>
      <c r="AO63" s="95"/>
      <c r="AP63" s="136"/>
      <c r="AQ63" s="99"/>
      <c r="AR63" s="101"/>
      <c r="AS63" s="101"/>
      <c r="AT63" s="102"/>
      <c r="AU63" s="83"/>
      <c r="AV63" s="41" t="s">
        <v>151</v>
      </c>
      <c r="AW63" s="26" t="s">
        <v>398</v>
      </c>
      <c r="AX63" s="26" t="s">
        <v>399</v>
      </c>
      <c r="AY63" s="26" t="s">
        <v>400</v>
      </c>
      <c r="AZ63" s="60">
        <v>45076</v>
      </c>
      <c r="BA63" s="24" t="s">
        <v>180</v>
      </c>
      <c r="BB63" s="142"/>
      <c r="BC63" s="25" t="s">
        <v>146</v>
      </c>
      <c r="BD63" s="61" t="s">
        <v>249</v>
      </c>
      <c r="BE63" s="34" t="s">
        <v>401</v>
      </c>
      <c r="BF63" s="34" t="s">
        <v>401</v>
      </c>
      <c r="BG63" s="41" t="s">
        <v>151</v>
      </c>
      <c r="BH63" s="39" t="s">
        <v>181</v>
      </c>
      <c r="BI63" s="34" t="s">
        <v>402</v>
      </c>
      <c r="BJ63" s="36" t="s">
        <v>96</v>
      </c>
      <c r="BK63" s="130"/>
      <c r="BL63" s="149"/>
      <c r="BM63" s="92"/>
    </row>
    <row r="64" spans="1:65" ht="90.95" customHeight="1" x14ac:dyDescent="0.3">
      <c r="A64" s="116"/>
      <c r="B64" s="148">
        <v>178</v>
      </c>
      <c r="C64" s="119"/>
      <c r="D64" s="121"/>
      <c r="E64" s="121"/>
      <c r="F64" s="121"/>
      <c r="G64" s="123"/>
      <c r="H64" s="126"/>
      <c r="I64" s="128"/>
      <c r="J64" s="108"/>
      <c r="K64" s="25" t="s">
        <v>154</v>
      </c>
      <c r="L64" s="26" t="s">
        <v>403</v>
      </c>
      <c r="M64" s="146"/>
      <c r="N64" s="108"/>
      <c r="O64" s="105"/>
      <c r="P64" s="112"/>
      <c r="Q64" s="114"/>
      <c r="R64" s="139"/>
      <c r="S64" s="104"/>
      <c r="T64" s="105"/>
      <c r="U64" s="103"/>
      <c r="V64" s="106"/>
      <c r="W64" s="25" t="s">
        <v>156</v>
      </c>
      <c r="X64" s="24" t="s">
        <v>404</v>
      </c>
      <c r="Y64" s="27" t="s">
        <v>405</v>
      </c>
      <c r="Z64" s="27" t="s">
        <v>383</v>
      </c>
      <c r="AA64" s="28" t="s">
        <v>384</v>
      </c>
      <c r="AB64" s="29" t="s">
        <v>98</v>
      </c>
      <c r="AC64" s="29" t="s">
        <v>99</v>
      </c>
      <c r="AD64" s="23" t="s">
        <v>100</v>
      </c>
      <c r="AE64" s="23" t="s">
        <v>161</v>
      </c>
      <c r="AF64" s="23" t="s">
        <v>102</v>
      </c>
      <c r="AG64" s="30" t="s">
        <v>100</v>
      </c>
      <c r="AH64" s="23" t="s">
        <v>103</v>
      </c>
      <c r="AI64" s="31">
        <f t="shared" si="1"/>
        <v>95</v>
      </c>
      <c r="AJ64" s="31" t="str">
        <f t="shared" si="0"/>
        <v>Moderado</v>
      </c>
      <c r="AK64" s="23" t="s">
        <v>104</v>
      </c>
      <c r="AL64" s="31" t="str">
        <f>IFERROR(VLOOKUP(AJ64&amp;AK64,[2]Tabla_Controles!$B$56:$G$65,5,FALSE),"")</f>
        <v>Moderado</v>
      </c>
      <c r="AM64" s="32">
        <f t="shared" si="2"/>
        <v>50</v>
      </c>
      <c r="AN64" s="133"/>
      <c r="AO64" s="95"/>
      <c r="AP64" s="136"/>
      <c r="AQ64" s="99"/>
      <c r="AR64" s="101"/>
      <c r="AS64" s="101"/>
      <c r="AT64" s="102"/>
      <c r="AU64" s="83"/>
      <c r="AV64" s="41" t="s">
        <v>162</v>
      </c>
      <c r="AW64" s="26" t="s">
        <v>96</v>
      </c>
      <c r="AX64" s="26" t="s">
        <v>96</v>
      </c>
      <c r="AY64" s="26" t="s">
        <v>96</v>
      </c>
      <c r="AZ64" s="26" t="s">
        <v>96</v>
      </c>
      <c r="BA64" s="26" t="s">
        <v>96</v>
      </c>
      <c r="BB64" s="142"/>
      <c r="BC64" s="25" t="s">
        <v>156</v>
      </c>
      <c r="BD64" s="61" t="s">
        <v>249</v>
      </c>
      <c r="BE64" s="34" t="s">
        <v>401</v>
      </c>
      <c r="BF64" s="34" t="s">
        <v>401</v>
      </c>
      <c r="BG64" s="41" t="s">
        <v>162</v>
      </c>
      <c r="BH64" s="45"/>
      <c r="BI64" s="46"/>
      <c r="BJ64" s="46"/>
      <c r="BK64" s="130"/>
      <c r="BL64" s="149"/>
      <c r="BM64" s="92"/>
    </row>
    <row r="65" spans="1:65" ht="165" x14ac:dyDescent="0.3">
      <c r="A65" s="116"/>
      <c r="B65" s="148">
        <v>178</v>
      </c>
      <c r="C65" s="119"/>
      <c r="D65" s="121"/>
      <c r="E65" s="121"/>
      <c r="F65" s="121"/>
      <c r="G65" s="123"/>
      <c r="H65" s="126"/>
      <c r="I65" s="128"/>
      <c r="J65" s="108"/>
      <c r="K65" s="25" t="s">
        <v>169</v>
      </c>
      <c r="L65" s="26" t="s">
        <v>406</v>
      </c>
      <c r="M65" s="146"/>
      <c r="N65" s="108"/>
      <c r="O65" s="105"/>
      <c r="P65" s="112"/>
      <c r="Q65" s="114"/>
      <c r="R65" s="139"/>
      <c r="S65" s="104"/>
      <c r="T65" s="105"/>
      <c r="U65" s="103"/>
      <c r="V65" s="106"/>
      <c r="W65" s="25" t="s">
        <v>171</v>
      </c>
      <c r="X65" s="24" t="s">
        <v>407</v>
      </c>
      <c r="Y65" s="27" t="s">
        <v>408</v>
      </c>
      <c r="Z65" s="27" t="s">
        <v>383</v>
      </c>
      <c r="AA65" s="28" t="s">
        <v>384</v>
      </c>
      <c r="AB65" s="29" t="s">
        <v>98</v>
      </c>
      <c r="AC65" s="29" t="s">
        <v>99</v>
      </c>
      <c r="AD65" s="23" t="s">
        <v>100</v>
      </c>
      <c r="AE65" s="23" t="s">
        <v>161</v>
      </c>
      <c r="AF65" s="23" t="s">
        <v>102</v>
      </c>
      <c r="AG65" s="30" t="s">
        <v>100</v>
      </c>
      <c r="AH65" s="23" t="s">
        <v>103</v>
      </c>
      <c r="AI65" s="31">
        <f t="shared" si="1"/>
        <v>95</v>
      </c>
      <c r="AJ65" s="31" t="str">
        <f t="shared" si="0"/>
        <v>Moderado</v>
      </c>
      <c r="AK65" s="23" t="s">
        <v>104</v>
      </c>
      <c r="AL65" s="31" t="str">
        <f>IFERROR(VLOOKUP(AJ65&amp;AK65,[2]Tabla_Controles!$B$56:$G$65,5,FALSE),"")</f>
        <v>Moderado</v>
      </c>
      <c r="AM65" s="32">
        <f t="shared" si="2"/>
        <v>50</v>
      </c>
      <c r="AN65" s="133"/>
      <c r="AO65" s="95"/>
      <c r="AP65" s="136"/>
      <c r="AQ65" s="99"/>
      <c r="AR65" s="101"/>
      <c r="AS65" s="101"/>
      <c r="AT65" s="102"/>
      <c r="AU65" s="83"/>
      <c r="AV65" s="41" t="s">
        <v>176</v>
      </c>
      <c r="AW65" s="26" t="s">
        <v>96</v>
      </c>
      <c r="AX65" s="26" t="s">
        <v>96</v>
      </c>
      <c r="AY65" s="26" t="s">
        <v>96</v>
      </c>
      <c r="AZ65" s="26" t="s">
        <v>96</v>
      </c>
      <c r="BA65" s="26" t="s">
        <v>96</v>
      </c>
      <c r="BB65" s="142"/>
      <c r="BC65" s="25" t="s">
        <v>171</v>
      </c>
      <c r="BD65" s="61" t="s">
        <v>249</v>
      </c>
      <c r="BE65" s="34" t="s">
        <v>401</v>
      </c>
      <c r="BF65" s="34" t="s">
        <v>401</v>
      </c>
      <c r="BG65" s="41" t="s">
        <v>176</v>
      </c>
      <c r="BH65" s="45"/>
      <c r="BI65" s="46"/>
      <c r="BJ65" s="46"/>
      <c r="BK65" s="130"/>
      <c r="BL65" s="149"/>
      <c r="BM65" s="92"/>
    </row>
    <row r="66" spans="1:65" ht="33" hidden="1" x14ac:dyDescent="0.3">
      <c r="A66" s="116"/>
      <c r="B66" s="148">
        <v>178</v>
      </c>
      <c r="C66" s="120"/>
      <c r="D66" s="121"/>
      <c r="E66" s="121"/>
      <c r="F66" s="121"/>
      <c r="G66" s="124"/>
      <c r="H66" s="127"/>
      <c r="I66" s="128"/>
      <c r="J66" s="108"/>
      <c r="K66" s="25" t="s">
        <v>186</v>
      </c>
      <c r="L66" s="26"/>
      <c r="M66" s="147"/>
      <c r="N66" s="108"/>
      <c r="O66" s="105"/>
      <c r="P66" s="112"/>
      <c r="Q66" s="115"/>
      <c r="R66" s="140"/>
      <c r="S66" s="104"/>
      <c r="T66" s="105"/>
      <c r="U66" s="103"/>
      <c r="V66" s="106"/>
      <c r="W66" s="25" t="s">
        <v>187</v>
      </c>
      <c r="X66" s="24"/>
      <c r="Y66" s="27"/>
      <c r="Z66" s="27"/>
      <c r="AA66" s="28"/>
      <c r="AB66" s="29"/>
      <c r="AC66" s="29"/>
      <c r="AD66" s="23"/>
      <c r="AE66" s="23"/>
      <c r="AF66" s="23"/>
      <c r="AG66" s="30"/>
      <c r="AH66" s="23"/>
      <c r="AI66" s="31" t="str">
        <f t="shared" si="1"/>
        <v/>
      </c>
      <c r="AJ66" s="31" t="str">
        <f t="shared" si="0"/>
        <v/>
      </c>
      <c r="AK66" s="23"/>
      <c r="AL66" s="31" t="str">
        <f>IFERROR(VLOOKUP(AJ66&amp;AK66,[2]Tabla_Controles!$B$56:$G$65,5,FALSE),"")</f>
        <v/>
      </c>
      <c r="AM66" s="32" t="str">
        <f t="shared" si="2"/>
        <v/>
      </c>
      <c r="AN66" s="134"/>
      <c r="AO66" s="96"/>
      <c r="AP66" s="137"/>
      <c r="AQ66" s="100"/>
      <c r="AR66" s="101"/>
      <c r="AS66" s="101"/>
      <c r="AT66" s="102"/>
      <c r="AU66" s="83"/>
      <c r="AV66" s="41" t="s">
        <v>188</v>
      </c>
      <c r="AW66" s="49"/>
      <c r="AX66" s="49"/>
      <c r="AY66" s="49"/>
      <c r="AZ66" s="49"/>
      <c r="BA66" s="49"/>
      <c r="BB66" s="143"/>
      <c r="BC66" s="25" t="s">
        <v>187</v>
      </c>
      <c r="BD66" s="39"/>
      <c r="BE66" s="40"/>
      <c r="BF66" s="40"/>
      <c r="BG66" s="41" t="s">
        <v>188</v>
      </c>
      <c r="BH66" s="39"/>
      <c r="BI66" s="36"/>
      <c r="BJ66" s="36"/>
      <c r="BK66" s="131"/>
      <c r="BL66" s="150"/>
      <c r="BM66" s="93"/>
    </row>
    <row r="67" spans="1:65" ht="89.25" x14ac:dyDescent="0.3">
      <c r="A67" s="116" t="str">
        <f>C67&amp;COUNTIF($C$10:C67,C67)</f>
        <v>Corrupción9</v>
      </c>
      <c r="B67" s="148">
        <v>179</v>
      </c>
      <c r="C67" s="118" t="s">
        <v>81</v>
      </c>
      <c r="D67" s="121" t="s">
        <v>82</v>
      </c>
      <c r="E67" s="121" t="s">
        <v>344</v>
      </c>
      <c r="F67" s="121" t="s">
        <v>375</v>
      </c>
      <c r="G67" s="122" t="s">
        <v>376</v>
      </c>
      <c r="H67" s="125" t="s">
        <v>409</v>
      </c>
      <c r="I67" s="128" t="str">
        <f>"Posibilidad de recibir o solicitar cualquier dádiva o beneficio a nombre propio o de terceros, con el fin de "&amp;J67</f>
        <v>Posibilidad de recibir o solicitar cualquier dádiva o beneficio a nombre propio o de terceros, con el fin de favorecer a terceros en el registro de revisores fiscales para la administración de sociedades activas y en liquidación a cargo de SAE</v>
      </c>
      <c r="J67" s="108" t="s">
        <v>410</v>
      </c>
      <c r="K67" s="25" t="s">
        <v>88</v>
      </c>
      <c r="L67" s="26" t="s">
        <v>411</v>
      </c>
      <c r="M67" s="145" t="s">
        <v>412</v>
      </c>
      <c r="N67" s="108" t="s">
        <v>91</v>
      </c>
      <c r="O67" s="105" t="str">
        <f>IF(N67="","",IF(OR($N67=[2]Tabla_Probabilidad!$D$20,$N67=[2]Tabla_Probabilidad!$J$20),"Muy Baja",IF(OR($N67=[2]Tabla_Probabilidad!$E$20,$N67=[2]Tabla_Probabilidad!$K$20),"Baja",IF(OR($N67=[2]Tabla_Probabilidad!$F$20,$N67=[2]Tabla_Probabilidad!$L$20),"Media",IF(OR($N67=[2]Tabla_Probabilidad!$G$20,$N67=[2]Tabla_Probabilidad!$M$20),"Alta",IF(OR($N67=[2]Tabla_Probabilidad!$H$20,$N67=[2]Tabla_Probabilidad!$N$20),"Muy Alta"))))))</f>
        <v>Media</v>
      </c>
      <c r="P67" s="112">
        <f>IF(O67="Muy Baja",1,IF(O67="Baja",2,IF(O67="Media",3,IF(O67="Alta",4,IF(O67="Muy Alta",5,"")))))</f>
        <v>3</v>
      </c>
      <c r="Q67" s="113" t="str">
        <f>IFERROR(IF($C67="Corrupción",HYPERLINK("#"&amp;"Impacto_Riesgos!C"&amp;MATCH($B67,[2]Impacto_Riesgos!$B$10:$B$138,0)+9,"Calcula el impacto aquí"),"")," ")</f>
        <v>Calcula el impacto aquí</v>
      </c>
      <c r="R67" s="138">
        <f>IFERROR(VLOOKUP(A67,[2]Impacto_Riesgos!$A$8:$W$138,23,),"NA")</f>
        <v>15</v>
      </c>
      <c r="S67" s="104" t="s">
        <v>92</v>
      </c>
      <c r="T67" s="105" t="str">
        <f>IF($S67='[2]Tabla Impacto'!$F$10,"Moderado",IF($S67='[2]Tabla Impacto'!$G$10,"Mayor",IF($S67='[2]Tabla Impacto'!$H$10,"Catastrófico","")))</f>
        <v>Catastrófico</v>
      </c>
      <c r="U67" s="103">
        <f>IF(T67="Leve",1,IF(T67="Menor",2,IF(T67="Moderado",3,IF(T67="Mayor",4,IF(T67="Catastrófico",5,"")))))</f>
        <v>5</v>
      </c>
      <c r="V67" s="106" t="str">
        <f>IF(OR(AND($O67="Muy Baja",T67="Leve"),AND($O67="Muy Baja",T67="Menor"),AND($O67="Baja",T67="Leve"),AND($O67="Baja",T67="Menor"),AND($O67="Media",T67="Leve")),"Bajo",IF(OR(AND($O67="Muy baja",T67="Moderado"),AND($O67="Baja",T67="Moderado"),AND($O67="Media",T67="Menor"),AND($O67="Alta",T67="Leve")),"Moderado",IF(OR(AND($O67="Muy Baja",T67="Mayor"),AND($O67="Baja",T67="Mayor"),AND($O67="Media",T67="Moderado"),AND($O67="Alta",T67="Menor"),AND($O67="Alta",T67="Moderado"),AND($O67="Muy Alta",T67="Leve"),AND($O67="Muy Alta",T67="Menor")),"Alto",IF(OR(AND($O67="Muy Baja",T67="Catastrófico"),AND($O67="Baja",T67="Catastrófico"),AND($O67="Media",T67="Mayor"),AND($O67="Media",T67="Catastrófico"),AND($O67="Alta",T67="Mayor"),AND($O67="Alta",T67="Catastrófico"),AND($O67="Muy Alta",T67="Moderado"),AND($O67="Muy Alta",T67="Mayor"),AND($O67="Muy Alta",T67="Catastrófico")),"Extremo",""))))</f>
        <v>Extremo</v>
      </c>
      <c r="W67" s="25" t="s">
        <v>93</v>
      </c>
      <c r="X67" s="24" t="s">
        <v>413</v>
      </c>
      <c r="Y67" s="27" t="s">
        <v>414</v>
      </c>
      <c r="Z67" s="27" t="s">
        <v>415</v>
      </c>
      <c r="AA67" s="28" t="s">
        <v>416</v>
      </c>
      <c r="AB67" s="29" t="s">
        <v>98</v>
      </c>
      <c r="AC67" s="29" t="s">
        <v>99</v>
      </c>
      <c r="AD67" s="23" t="s">
        <v>100</v>
      </c>
      <c r="AE67" s="23" t="s">
        <v>101</v>
      </c>
      <c r="AF67" s="23" t="s">
        <v>102</v>
      </c>
      <c r="AG67" s="30" t="s">
        <v>100</v>
      </c>
      <c r="AH67" s="23" t="s">
        <v>103</v>
      </c>
      <c r="AI67" s="31">
        <f t="shared" si="1"/>
        <v>100</v>
      </c>
      <c r="AJ67" s="31" t="str">
        <f t="shared" si="0"/>
        <v>Fuerte</v>
      </c>
      <c r="AK67" s="23" t="s">
        <v>104</v>
      </c>
      <c r="AL67" s="31" t="str">
        <f>IFERROR(VLOOKUP(AJ67&amp;AK67,[2]Tabla_Controles!$B$56:$G$65,5,FALSE),"")</f>
        <v>Fuerte</v>
      </c>
      <c r="AM67" s="32">
        <f t="shared" si="2"/>
        <v>100</v>
      </c>
      <c r="AN67" s="132">
        <f>IFERROR(AVERAGE(AM67:AM73),"")</f>
        <v>60</v>
      </c>
      <c r="AO67" s="94" t="str">
        <f>IF($AN67=100,"Fuerte",IF($AN67&lt;100,"Moderado",IF($AN67&lt;50,"Débil",IF($AN67=0,"",""))))</f>
        <v>Moderado</v>
      </c>
      <c r="AP67" s="135" t="s">
        <v>105</v>
      </c>
      <c r="AQ67" s="98">
        <f>IFERROR(P67-VLOOKUP(AO67&amp;AP67,[2]Tabla_Controles!$B$77:$E$83,4,0),"")</f>
        <v>2</v>
      </c>
      <c r="AR67" s="101" t="str">
        <f>IF($AQ67="","",IF($AQ67=1,"Muy Baja",IF($AQ67=2,"Baja",IF($AQ67=3,"Media",IF($AQ67=4,"Alta",IF($AQ67=5,"Muy Alta","Muy Baja"))))))</f>
        <v>Baja</v>
      </c>
      <c r="AS67" s="101" t="str">
        <f>T67</f>
        <v>Catastrófico</v>
      </c>
      <c r="AT67" s="102" t="str">
        <f>IF(OR(AND($AR67="Muy Baja",$AS67="Leve"),AND($AR67="Muy Baja",$AS67="Menor"),AND($AR67="Baja",$AS67="Leve"),AND($AR67="Baja",$AS67="Menor"),AND($AR67="Media",$AS67="Leve")),"Bajo",IF(OR(AND($AR67="Muy baja",$AS67="Moderado"),AND($AR67="Baja",$AS67="Moderado"),AND($AR67="Media",$AS67="Menor"),AND($AR67="Alta",$AS67="Leve")),"Moderado",IF(OR(AND($AR67="Muy Baja",$AS67="Mayor"),AND($AR67="Baja",$AS67="Mayor"),AND($AR67="Media",$AS67="Moderado"),AND($AR67="Alta",$AS67="Menor"),AND($AR67="Alta",$AS67="Moderado"),AND($AR67="Muy Alta",$AS67="Leve"),AND($AR67="Muy Alta",$AS67="Menor")),"Alto",IF(OR(AND($AR67="Muy Baja",$AS67="Catastrófico"),AND($AR67="Baja",$AS67="Catastrófico"),AND($AR67="Media",$AS67="Mayor"),AND($AR67="Media",$AS67="Catastrófico"),AND($AR67="Alta",$AS67="Mayor"),AND($AR67="Alta",$AS67="Catastrófico"),AND($AR67="Muy Alta",$AS67="Moderado"),AND($AR67="Muy Alta",$AS67="Mayor"),AND($AR67="Muy Alta",$AS67="Catastrófico")),"Extremo",""))))</f>
        <v>Extremo</v>
      </c>
      <c r="AU67" s="83"/>
      <c r="AV67" s="41" t="s">
        <v>107</v>
      </c>
      <c r="AW67" s="26" t="s">
        <v>96</v>
      </c>
      <c r="AX67" s="26" t="s">
        <v>96</v>
      </c>
      <c r="AY67" s="26" t="s">
        <v>96</v>
      </c>
      <c r="AZ67" s="26" t="s">
        <v>96</v>
      </c>
      <c r="BA67" s="26" t="s">
        <v>96</v>
      </c>
      <c r="BB67" s="141" t="s">
        <v>111</v>
      </c>
      <c r="BC67" s="25" t="s">
        <v>93</v>
      </c>
      <c r="BD67" s="39" t="s">
        <v>112</v>
      </c>
      <c r="BE67" s="40" t="s">
        <v>417</v>
      </c>
      <c r="BF67" s="40" t="s">
        <v>418</v>
      </c>
      <c r="BG67" s="41" t="s">
        <v>107</v>
      </c>
      <c r="BH67" s="45"/>
      <c r="BI67" s="46"/>
      <c r="BJ67" s="46"/>
      <c r="BK67" s="129" t="s">
        <v>117</v>
      </c>
      <c r="BL67" s="144" t="s">
        <v>419</v>
      </c>
      <c r="BM67" s="129" t="s">
        <v>420</v>
      </c>
    </row>
    <row r="68" spans="1:65" ht="76.5" x14ac:dyDescent="0.3">
      <c r="A68" s="116"/>
      <c r="B68" s="148">
        <v>179</v>
      </c>
      <c r="C68" s="119"/>
      <c r="D68" s="121"/>
      <c r="E68" s="121"/>
      <c r="F68" s="121"/>
      <c r="G68" s="123"/>
      <c r="H68" s="126"/>
      <c r="I68" s="128"/>
      <c r="J68" s="108"/>
      <c r="K68" s="25" t="s">
        <v>120</v>
      </c>
      <c r="L68" s="26" t="s">
        <v>421</v>
      </c>
      <c r="M68" s="146"/>
      <c r="N68" s="108"/>
      <c r="O68" s="105"/>
      <c r="P68" s="112"/>
      <c r="Q68" s="114"/>
      <c r="R68" s="139"/>
      <c r="S68" s="104"/>
      <c r="T68" s="105"/>
      <c r="U68" s="103"/>
      <c r="V68" s="106"/>
      <c r="W68" s="25" t="s">
        <v>122</v>
      </c>
      <c r="X68" s="24" t="s">
        <v>387</v>
      </c>
      <c r="Y68" s="27" t="s">
        <v>422</v>
      </c>
      <c r="Z68" s="27" t="s">
        <v>96</v>
      </c>
      <c r="AA68" s="28" t="s">
        <v>416</v>
      </c>
      <c r="AB68" s="29" t="s">
        <v>98</v>
      </c>
      <c r="AC68" s="29" t="s">
        <v>99</v>
      </c>
      <c r="AD68" s="23" t="s">
        <v>100</v>
      </c>
      <c r="AE68" s="23" t="s">
        <v>101</v>
      </c>
      <c r="AF68" s="23" t="s">
        <v>102</v>
      </c>
      <c r="AG68" s="30" t="s">
        <v>100</v>
      </c>
      <c r="AH68" s="23" t="s">
        <v>103</v>
      </c>
      <c r="AI68" s="31">
        <f t="shared" si="1"/>
        <v>100</v>
      </c>
      <c r="AJ68" s="31" t="str">
        <f t="shared" si="0"/>
        <v>Fuerte</v>
      </c>
      <c r="AK68" s="23" t="s">
        <v>127</v>
      </c>
      <c r="AL68" s="31" t="str">
        <f>IFERROR(VLOOKUP(AJ68&amp;AK68,[2]Tabla_Controles!$B$56:$G$65,5,FALSE),"")</f>
        <v>Moderado</v>
      </c>
      <c r="AM68" s="32">
        <f t="shared" si="2"/>
        <v>50</v>
      </c>
      <c r="AN68" s="133"/>
      <c r="AO68" s="95"/>
      <c r="AP68" s="136"/>
      <c r="AQ68" s="99"/>
      <c r="AR68" s="101"/>
      <c r="AS68" s="101"/>
      <c r="AT68" s="102"/>
      <c r="AU68" s="83"/>
      <c r="AV68" s="41" t="s">
        <v>128</v>
      </c>
      <c r="AW68" s="26" t="s">
        <v>96</v>
      </c>
      <c r="AX68" s="26" t="s">
        <v>96</v>
      </c>
      <c r="AY68" s="26" t="s">
        <v>96</v>
      </c>
      <c r="AZ68" s="26" t="s">
        <v>96</v>
      </c>
      <c r="BA68" s="26" t="s">
        <v>96</v>
      </c>
      <c r="BB68" s="142"/>
      <c r="BC68" s="25" t="s">
        <v>122</v>
      </c>
      <c r="BD68" s="39" t="s">
        <v>112</v>
      </c>
      <c r="BE68" s="40" t="s">
        <v>417</v>
      </c>
      <c r="BF68" s="40" t="s">
        <v>423</v>
      </c>
      <c r="BG68" s="41" t="s">
        <v>128</v>
      </c>
      <c r="BH68" s="45"/>
      <c r="BI68" s="46"/>
      <c r="BJ68" s="46"/>
      <c r="BK68" s="130"/>
      <c r="BL68" s="149"/>
      <c r="BM68" s="130"/>
    </row>
    <row r="69" spans="1:65" ht="127.5" x14ac:dyDescent="0.3">
      <c r="A69" s="116"/>
      <c r="B69" s="148">
        <v>179</v>
      </c>
      <c r="C69" s="119"/>
      <c r="D69" s="121"/>
      <c r="E69" s="121"/>
      <c r="F69" s="121"/>
      <c r="G69" s="123"/>
      <c r="H69" s="126"/>
      <c r="I69" s="128"/>
      <c r="J69" s="108"/>
      <c r="K69" s="25" t="s">
        <v>135</v>
      </c>
      <c r="L69" s="26" t="s">
        <v>424</v>
      </c>
      <c r="M69" s="146"/>
      <c r="N69" s="108"/>
      <c r="O69" s="105"/>
      <c r="P69" s="112"/>
      <c r="Q69" s="114"/>
      <c r="R69" s="139"/>
      <c r="S69" s="104"/>
      <c r="T69" s="105"/>
      <c r="U69" s="103"/>
      <c r="V69" s="106"/>
      <c r="W69" s="25" t="s">
        <v>137</v>
      </c>
      <c r="X69" s="24" t="s">
        <v>208</v>
      </c>
      <c r="Y69" s="27" t="s">
        <v>425</v>
      </c>
      <c r="Z69" s="27" t="s">
        <v>415</v>
      </c>
      <c r="AA69" s="28" t="s">
        <v>416</v>
      </c>
      <c r="AB69" s="29" t="s">
        <v>98</v>
      </c>
      <c r="AC69" s="29" t="s">
        <v>99</v>
      </c>
      <c r="AD69" s="23" t="s">
        <v>100</v>
      </c>
      <c r="AE69" s="23" t="s">
        <v>161</v>
      </c>
      <c r="AF69" s="23" t="s">
        <v>102</v>
      </c>
      <c r="AG69" s="30" t="s">
        <v>100</v>
      </c>
      <c r="AH69" s="23" t="s">
        <v>103</v>
      </c>
      <c r="AI69" s="31">
        <f t="shared" si="1"/>
        <v>95</v>
      </c>
      <c r="AJ69" s="31" t="str">
        <f t="shared" si="0"/>
        <v>Moderado</v>
      </c>
      <c r="AK69" s="23" t="s">
        <v>104</v>
      </c>
      <c r="AL69" s="31" t="str">
        <f>IFERROR(VLOOKUP(AJ69&amp;AK69,[2]Tabla_Controles!$B$56:$G$65,5,FALSE),"")</f>
        <v>Moderado</v>
      </c>
      <c r="AM69" s="32">
        <f t="shared" si="2"/>
        <v>50</v>
      </c>
      <c r="AN69" s="133"/>
      <c r="AO69" s="95"/>
      <c r="AP69" s="136"/>
      <c r="AQ69" s="99"/>
      <c r="AR69" s="101"/>
      <c r="AS69" s="101"/>
      <c r="AT69" s="102"/>
      <c r="AU69" s="83"/>
      <c r="AV69" s="41" t="s">
        <v>141</v>
      </c>
      <c r="AW69" s="26" t="s">
        <v>306</v>
      </c>
      <c r="AX69" s="35" t="s">
        <v>201</v>
      </c>
      <c r="AY69" s="36" t="s">
        <v>97</v>
      </c>
      <c r="AZ69" s="60">
        <v>45107</v>
      </c>
      <c r="BA69" s="60">
        <v>45122</v>
      </c>
      <c r="BB69" s="142"/>
      <c r="BC69" s="25" t="s">
        <v>137</v>
      </c>
      <c r="BD69" s="39" t="s">
        <v>112</v>
      </c>
      <c r="BE69" s="40" t="s">
        <v>417</v>
      </c>
      <c r="BF69" s="40" t="s">
        <v>423</v>
      </c>
      <c r="BG69" s="41" t="s">
        <v>141</v>
      </c>
      <c r="BH69" s="39" t="s">
        <v>112</v>
      </c>
      <c r="BI69" s="36" t="s">
        <v>309</v>
      </c>
      <c r="BJ69" s="36" t="s">
        <v>310</v>
      </c>
      <c r="BK69" s="130"/>
      <c r="BL69" s="149"/>
      <c r="BM69" s="130"/>
    </row>
    <row r="70" spans="1:65" ht="102" x14ac:dyDescent="0.3">
      <c r="A70" s="116"/>
      <c r="B70" s="148">
        <v>179</v>
      </c>
      <c r="C70" s="119"/>
      <c r="D70" s="121"/>
      <c r="E70" s="121"/>
      <c r="F70" s="121"/>
      <c r="G70" s="123"/>
      <c r="H70" s="126"/>
      <c r="I70" s="128"/>
      <c r="J70" s="108"/>
      <c r="K70" s="25" t="s">
        <v>144</v>
      </c>
      <c r="L70" s="26" t="s">
        <v>426</v>
      </c>
      <c r="M70" s="146"/>
      <c r="N70" s="108"/>
      <c r="O70" s="105"/>
      <c r="P70" s="112"/>
      <c r="Q70" s="114"/>
      <c r="R70" s="139"/>
      <c r="S70" s="104"/>
      <c r="T70" s="105"/>
      <c r="U70" s="103"/>
      <c r="V70" s="106"/>
      <c r="W70" s="25" t="s">
        <v>146</v>
      </c>
      <c r="X70" s="24" t="s">
        <v>396</v>
      </c>
      <c r="Y70" s="27" t="s">
        <v>427</v>
      </c>
      <c r="Z70" s="27" t="s">
        <v>415</v>
      </c>
      <c r="AA70" s="28" t="s">
        <v>416</v>
      </c>
      <c r="AB70" s="29" t="s">
        <v>98</v>
      </c>
      <c r="AC70" s="29" t="s">
        <v>99</v>
      </c>
      <c r="AD70" s="23" t="s">
        <v>100</v>
      </c>
      <c r="AE70" s="23" t="s">
        <v>161</v>
      </c>
      <c r="AF70" s="23" t="s">
        <v>102</v>
      </c>
      <c r="AG70" s="30" t="s">
        <v>100</v>
      </c>
      <c r="AH70" s="23" t="s">
        <v>103</v>
      </c>
      <c r="AI70" s="31">
        <f t="shared" si="1"/>
        <v>95</v>
      </c>
      <c r="AJ70" s="31" t="str">
        <f t="shared" si="0"/>
        <v>Moderado</v>
      </c>
      <c r="AK70" s="23" t="s">
        <v>104</v>
      </c>
      <c r="AL70" s="31" t="str">
        <f>IFERROR(VLOOKUP(AJ70&amp;AK70,[2]Tabla_Controles!$B$56:$G$65,5,FALSE),"")</f>
        <v>Moderado</v>
      </c>
      <c r="AM70" s="32">
        <f t="shared" si="2"/>
        <v>50</v>
      </c>
      <c r="AN70" s="133"/>
      <c r="AO70" s="95"/>
      <c r="AP70" s="136"/>
      <c r="AQ70" s="99"/>
      <c r="AR70" s="101"/>
      <c r="AS70" s="101"/>
      <c r="AT70" s="102"/>
      <c r="AU70" s="83"/>
      <c r="AV70" s="41" t="s">
        <v>151</v>
      </c>
      <c r="AW70" s="26" t="s">
        <v>398</v>
      </c>
      <c r="AX70" s="26" t="s">
        <v>399</v>
      </c>
      <c r="AY70" s="26" t="s">
        <v>400</v>
      </c>
      <c r="AZ70" s="60">
        <v>45076</v>
      </c>
      <c r="BA70" s="24" t="s">
        <v>180</v>
      </c>
      <c r="BB70" s="142"/>
      <c r="BC70" s="25" t="s">
        <v>146</v>
      </c>
      <c r="BD70" s="39" t="s">
        <v>112</v>
      </c>
      <c r="BE70" s="40" t="s">
        <v>417</v>
      </c>
      <c r="BF70" s="40" t="s">
        <v>428</v>
      </c>
      <c r="BG70" s="41" t="s">
        <v>151</v>
      </c>
      <c r="BH70" s="39" t="s">
        <v>181</v>
      </c>
      <c r="BI70" s="34" t="s">
        <v>402</v>
      </c>
      <c r="BJ70" s="36"/>
      <c r="BK70" s="130"/>
      <c r="BL70" s="149"/>
      <c r="BM70" s="130"/>
    </row>
    <row r="71" spans="1:65" ht="82.5" x14ac:dyDescent="0.3">
      <c r="A71" s="116"/>
      <c r="B71" s="148">
        <v>179</v>
      </c>
      <c r="C71" s="119"/>
      <c r="D71" s="121"/>
      <c r="E71" s="121"/>
      <c r="F71" s="121"/>
      <c r="G71" s="123"/>
      <c r="H71" s="126"/>
      <c r="I71" s="128"/>
      <c r="J71" s="108"/>
      <c r="K71" s="25" t="s">
        <v>154</v>
      </c>
      <c r="L71" s="26" t="s">
        <v>429</v>
      </c>
      <c r="M71" s="146"/>
      <c r="N71" s="108"/>
      <c r="O71" s="105"/>
      <c r="P71" s="112"/>
      <c r="Q71" s="114"/>
      <c r="R71" s="139"/>
      <c r="S71" s="104"/>
      <c r="T71" s="105"/>
      <c r="U71" s="103"/>
      <c r="V71" s="106"/>
      <c r="W71" s="25" t="s">
        <v>156</v>
      </c>
      <c r="X71" s="24" t="s">
        <v>404</v>
      </c>
      <c r="Y71" s="27" t="s">
        <v>430</v>
      </c>
      <c r="Z71" s="27" t="s">
        <v>415</v>
      </c>
      <c r="AA71" s="28" t="s">
        <v>416</v>
      </c>
      <c r="AB71" s="29" t="s">
        <v>98</v>
      </c>
      <c r="AC71" s="29" t="s">
        <v>99</v>
      </c>
      <c r="AD71" s="23" t="s">
        <v>100</v>
      </c>
      <c r="AE71" s="23" t="s">
        <v>161</v>
      </c>
      <c r="AF71" s="23" t="s">
        <v>102</v>
      </c>
      <c r="AG71" s="30" t="s">
        <v>100</v>
      </c>
      <c r="AH71" s="23" t="s">
        <v>103</v>
      </c>
      <c r="AI71" s="31">
        <f t="shared" si="1"/>
        <v>95</v>
      </c>
      <c r="AJ71" s="31" t="str">
        <f t="shared" si="0"/>
        <v>Moderado</v>
      </c>
      <c r="AK71" s="23" t="s">
        <v>104</v>
      </c>
      <c r="AL71" s="31" t="str">
        <f>IFERROR(VLOOKUP(AJ71&amp;AK71,[2]Tabla_Controles!$B$56:$G$65,5,FALSE),"")</f>
        <v>Moderado</v>
      </c>
      <c r="AM71" s="32">
        <f t="shared" si="2"/>
        <v>50</v>
      </c>
      <c r="AN71" s="133"/>
      <c r="AO71" s="95"/>
      <c r="AP71" s="136"/>
      <c r="AQ71" s="99"/>
      <c r="AR71" s="101"/>
      <c r="AS71" s="101"/>
      <c r="AT71" s="102"/>
      <c r="AU71" s="83"/>
      <c r="AV71" s="41" t="s">
        <v>162</v>
      </c>
      <c r="AW71" s="26" t="s">
        <v>96</v>
      </c>
      <c r="AX71" s="26" t="s">
        <v>96</v>
      </c>
      <c r="AY71" s="26" t="s">
        <v>96</v>
      </c>
      <c r="AZ71" s="26" t="s">
        <v>96</v>
      </c>
      <c r="BA71" s="26" t="s">
        <v>96</v>
      </c>
      <c r="BB71" s="142"/>
      <c r="BC71" s="25" t="s">
        <v>156</v>
      </c>
      <c r="BD71" s="39" t="s">
        <v>112</v>
      </c>
      <c r="BE71" s="74" t="s">
        <v>431</v>
      </c>
      <c r="BF71" s="74" t="s">
        <v>432</v>
      </c>
      <c r="BG71" s="41" t="s">
        <v>162</v>
      </c>
      <c r="BH71" s="45"/>
      <c r="BI71" s="46"/>
      <c r="BJ71" s="46"/>
      <c r="BK71" s="130"/>
      <c r="BL71" s="149"/>
      <c r="BM71" s="130"/>
    </row>
    <row r="72" spans="1:65" ht="30" hidden="1" customHeight="1" x14ac:dyDescent="0.3">
      <c r="A72" s="116"/>
      <c r="B72" s="148">
        <v>179</v>
      </c>
      <c r="C72" s="119"/>
      <c r="D72" s="121"/>
      <c r="E72" s="121"/>
      <c r="F72" s="121"/>
      <c r="G72" s="123"/>
      <c r="H72" s="126"/>
      <c r="I72" s="128"/>
      <c r="J72" s="108"/>
      <c r="K72" s="25" t="s">
        <v>169</v>
      </c>
      <c r="L72" s="26"/>
      <c r="M72" s="146"/>
      <c r="N72" s="108"/>
      <c r="O72" s="105"/>
      <c r="P72" s="112"/>
      <c r="Q72" s="114"/>
      <c r="R72" s="139"/>
      <c r="S72" s="104"/>
      <c r="T72" s="105"/>
      <c r="U72" s="103"/>
      <c r="V72" s="106"/>
      <c r="W72" s="25" t="s">
        <v>171</v>
      </c>
      <c r="X72" s="24"/>
      <c r="Y72" s="27"/>
      <c r="Z72" s="27"/>
      <c r="AA72" s="28"/>
      <c r="AB72" s="29"/>
      <c r="AC72" s="29"/>
      <c r="AD72" s="23"/>
      <c r="AE72" s="23"/>
      <c r="AF72" s="23"/>
      <c r="AG72" s="30"/>
      <c r="AH72" s="23"/>
      <c r="AI72" s="31" t="str">
        <f t="shared" si="1"/>
        <v/>
      </c>
      <c r="AJ72" s="31" t="str">
        <f t="shared" si="0"/>
        <v/>
      </c>
      <c r="AK72" s="23"/>
      <c r="AL72" s="31" t="str">
        <f>IFERROR(VLOOKUP(AJ72&amp;AK72,[2]Tabla_Controles!$B$56:$G$65,5,FALSE),"")</f>
        <v/>
      </c>
      <c r="AM72" s="32" t="str">
        <f t="shared" si="2"/>
        <v/>
      </c>
      <c r="AN72" s="133"/>
      <c r="AO72" s="95"/>
      <c r="AP72" s="136"/>
      <c r="AQ72" s="99"/>
      <c r="AR72" s="101"/>
      <c r="AS72" s="101"/>
      <c r="AT72" s="102"/>
      <c r="AU72" s="83"/>
      <c r="AV72" s="41" t="s">
        <v>176</v>
      </c>
      <c r="AW72" s="49"/>
      <c r="AX72" s="49"/>
      <c r="AY72" s="49"/>
      <c r="AZ72" s="51"/>
      <c r="BA72" s="51"/>
      <c r="BB72" s="142"/>
      <c r="BC72" s="25" t="s">
        <v>171</v>
      </c>
      <c r="BD72" s="39"/>
      <c r="BE72" s="40"/>
      <c r="BF72" s="40"/>
      <c r="BG72" s="41" t="s">
        <v>176</v>
      </c>
      <c r="BH72" s="39"/>
      <c r="BI72" s="36"/>
      <c r="BJ72" s="36"/>
      <c r="BK72" s="130"/>
      <c r="BL72" s="149"/>
      <c r="BM72" s="130"/>
    </row>
    <row r="73" spans="1:65" ht="30" hidden="1" customHeight="1" x14ac:dyDescent="0.3">
      <c r="A73" s="116"/>
      <c r="B73" s="148">
        <v>179</v>
      </c>
      <c r="C73" s="120"/>
      <c r="D73" s="121"/>
      <c r="E73" s="121"/>
      <c r="F73" s="121"/>
      <c r="G73" s="124"/>
      <c r="H73" s="127"/>
      <c r="I73" s="128"/>
      <c r="J73" s="108"/>
      <c r="K73" s="25" t="s">
        <v>186</v>
      </c>
      <c r="L73" s="26"/>
      <c r="M73" s="147"/>
      <c r="N73" s="108"/>
      <c r="O73" s="105"/>
      <c r="P73" s="112"/>
      <c r="Q73" s="115"/>
      <c r="R73" s="140"/>
      <c r="S73" s="104"/>
      <c r="T73" s="105"/>
      <c r="U73" s="103"/>
      <c r="V73" s="106"/>
      <c r="W73" s="25" t="s">
        <v>187</v>
      </c>
      <c r="X73" s="24"/>
      <c r="Y73" s="27"/>
      <c r="Z73" s="27"/>
      <c r="AA73" s="28"/>
      <c r="AB73" s="29"/>
      <c r="AC73" s="29"/>
      <c r="AD73" s="23"/>
      <c r="AE73" s="23"/>
      <c r="AF73" s="23"/>
      <c r="AG73" s="30"/>
      <c r="AH73" s="23"/>
      <c r="AI73" s="31" t="str">
        <f t="shared" si="1"/>
        <v/>
      </c>
      <c r="AJ73" s="31" t="str">
        <f t="shared" si="0"/>
        <v/>
      </c>
      <c r="AK73" s="23"/>
      <c r="AL73" s="31" t="str">
        <f>IFERROR(VLOOKUP(AJ73&amp;AK73,[2]Tabla_Controles!$B$56:$G$65,5,FALSE),"")</f>
        <v/>
      </c>
      <c r="AM73" s="32" t="str">
        <f t="shared" si="2"/>
        <v/>
      </c>
      <c r="AN73" s="134"/>
      <c r="AO73" s="96"/>
      <c r="AP73" s="137"/>
      <c r="AQ73" s="100"/>
      <c r="AR73" s="101"/>
      <c r="AS73" s="101"/>
      <c r="AT73" s="102"/>
      <c r="AU73" s="83"/>
      <c r="AV73" s="41" t="s">
        <v>188</v>
      </c>
      <c r="AW73" s="49"/>
      <c r="AX73" s="49"/>
      <c r="AY73" s="49"/>
      <c r="AZ73" s="51"/>
      <c r="BA73" s="51"/>
      <c r="BB73" s="143"/>
      <c r="BC73" s="25" t="s">
        <v>187</v>
      </c>
      <c r="BD73" s="39"/>
      <c r="BE73" s="40"/>
      <c r="BF73" s="40"/>
      <c r="BG73" s="41" t="s">
        <v>188</v>
      </c>
      <c r="BH73" s="39"/>
      <c r="BI73" s="36"/>
      <c r="BJ73" s="36"/>
      <c r="BK73" s="131"/>
      <c r="BL73" s="150"/>
      <c r="BM73" s="131"/>
    </row>
    <row r="74" spans="1:65" ht="198" x14ac:dyDescent="0.3">
      <c r="A74" s="116" t="str">
        <f>C74&amp;COUNTIF($C$10:C74,C74)</f>
        <v>Corrupción10</v>
      </c>
      <c r="B74" s="148">
        <v>180</v>
      </c>
      <c r="C74" s="118" t="s">
        <v>81</v>
      </c>
      <c r="D74" s="121" t="s">
        <v>82</v>
      </c>
      <c r="E74" s="121" t="s">
        <v>433</v>
      </c>
      <c r="F74" s="121" t="s">
        <v>434</v>
      </c>
      <c r="G74" s="122" t="s">
        <v>435</v>
      </c>
      <c r="H74" s="125" t="s">
        <v>436</v>
      </c>
      <c r="I74" s="128" t="str">
        <f>"Posibilidad de recibir o solicitar cualquier dádiva o beneficio a nombre propio o de terceros, con el fin de "&amp;J74</f>
        <v xml:space="preserve">Posibilidad de recibir o solicitar cualquier dádiva o beneficio a nombre propio o de terceros, con el fin de alterar de manera indebida e ilícita diagnósticos de activos para direccionar los mecanismos de disposición temporal o definitiva de los bienes </v>
      </c>
      <c r="J74" s="108" t="s">
        <v>437</v>
      </c>
      <c r="K74" s="25" t="s">
        <v>88</v>
      </c>
      <c r="L74" s="26" t="s">
        <v>438</v>
      </c>
      <c r="M74" s="145" t="s">
        <v>439</v>
      </c>
      <c r="N74" s="108" t="s">
        <v>91</v>
      </c>
      <c r="O74" s="105" t="str">
        <f>IF(N74="","",IF(OR($N74=[2]Tabla_Probabilidad!$D$20,$N74=[2]Tabla_Probabilidad!$J$20),"Muy Baja",IF(OR($N74=[2]Tabla_Probabilidad!$E$20,$N74=[2]Tabla_Probabilidad!$K$20),"Baja",IF(OR($N74=[2]Tabla_Probabilidad!$F$20,$N74=[2]Tabla_Probabilidad!$L$20),"Media",IF(OR($N74=[2]Tabla_Probabilidad!$G$20,$N74=[2]Tabla_Probabilidad!$M$20),"Alta",IF(OR($N74=[2]Tabla_Probabilidad!$H$20,$N74=[2]Tabla_Probabilidad!$N$20),"Muy Alta"))))))</f>
        <v>Media</v>
      </c>
      <c r="P74" s="112">
        <f>IF(O74="Muy Baja",1,IF(O74="Baja",2,IF(O74="Media",3,IF(O74="Alta",4,IF(O74="Muy Alta",5,"")))))</f>
        <v>3</v>
      </c>
      <c r="Q74" s="113" t="str">
        <f>IFERROR(IF($C74="Corrupción",HYPERLINK("#"&amp;"Impacto_Riesgos!C"&amp;MATCH($B74,[2]Impacto_Riesgos!$B$10:$B$138,0)+9,"Calcula el impacto aquí"),"")," ")</f>
        <v>Calcula el impacto aquí</v>
      </c>
      <c r="R74" s="138">
        <f>IFERROR(VLOOKUP(A74,[2]Impacto_Riesgos!$A$8:$W$138,23,),"NA")</f>
        <v>15</v>
      </c>
      <c r="S74" s="104" t="s">
        <v>92</v>
      </c>
      <c r="T74" s="105" t="str">
        <f>IF($S74='[2]Tabla Impacto'!$F$10,"Moderado",IF($S74='[2]Tabla Impacto'!$G$10,"Mayor",IF($S74='[2]Tabla Impacto'!$H$10,"Catastrófico","")))</f>
        <v>Catastrófico</v>
      </c>
      <c r="U74" s="103">
        <f>IF(T74="Leve",1,IF(T74="Menor",2,IF(T74="Moderado",3,IF(T74="Mayor",4,IF(T74="Catastrófico",5,"")))))</f>
        <v>5</v>
      </c>
      <c r="V74" s="106" t="str">
        <f>IF(OR(AND($O74="Muy Baja",T74="Leve"),AND($O74="Muy Baja",T74="Menor"),AND($O74="Baja",T74="Leve"),AND($O74="Baja",T74="Menor"),AND($O74="Media",T74="Leve")),"Bajo",IF(OR(AND($O74="Muy baja",T74="Moderado"),AND($O74="Baja",T74="Moderado"),AND($O74="Media",T74="Menor"),AND($O74="Alta",T74="Leve")),"Moderado",IF(OR(AND($O74="Muy Baja",T74="Mayor"),AND($O74="Baja",T74="Mayor"),AND($O74="Media",T74="Moderado"),AND($O74="Alta",T74="Menor"),AND($O74="Alta",T74="Moderado"),AND($O74="Muy Alta",T74="Leve"),AND($O74="Muy Alta",T74="Menor")),"Alto",IF(OR(AND($O74="Muy Baja",T74="Catastrófico"),AND($O74="Baja",T74="Catastrófico"),AND($O74="Media",T74="Mayor"),AND($O74="Media",T74="Catastrófico"),AND($O74="Alta",T74="Mayor"),AND($O74="Alta",T74="Catastrófico"),AND($O74="Muy Alta",T74="Moderado"),AND($O74="Muy Alta",T74="Mayor"),AND($O74="Muy Alta",T74="Catastrófico")),"Extremo",""))))</f>
        <v>Extremo</v>
      </c>
      <c r="W74" s="25" t="s">
        <v>93</v>
      </c>
      <c r="X74" s="24" t="s">
        <v>440</v>
      </c>
      <c r="Y74" s="27" t="s">
        <v>441</v>
      </c>
      <c r="Z74" s="27" t="s">
        <v>442</v>
      </c>
      <c r="AA74" s="28" t="s">
        <v>298</v>
      </c>
      <c r="AB74" s="29" t="s">
        <v>98</v>
      </c>
      <c r="AC74" s="29" t="s">
        <v>99</v>
      </c>
      <c r="AD74" s="23" t="s">
        <v>100</v>
      </c>
      <c r="AE74" s="23" t="s">
        <v>161</v>
      </c>
      <c r="AF74" s="23" t="s">
        <v>102</v>
      </c>
      <c r="AG74" s="30" t="s">
        <v>100</v>
      </c>
      <c r="AH74" s="23" t="s">
        <v>103</v>
      </c>
      <c r="AI74" s="31">
        <f t="shared" si="1"/>
        <v>95</v>
      </c>
      <c r="AJ74" s="31" t="str">
        <f t="shared" si="0"/>
        <v>Moderado</v>
      </c>
      <c r="AK74" s="23" t="s">
        <v>104</v>
      </c>
      <c r="AL74" s="31" t="str">
        <f>IFERROR(VLOOKUP(AJ74&amp;AK74,[2]Tabla_Controles!$B$56:$G$65,5,FALSE),"")</f>
        <v>Moderado</v>
      </c>
      <c r="AM74" s="32">
        <f t="shared" si="2"/>
        <v>50</v>
      </c>
      <c r="AN74" s="132">
        <f>IFERROR(AVERAGE(AM74:AM80),"")</f>
        <v>50</v>
      </c>
      <c r="AO74" s="94" t="str">
        <f>IF($AN74=100,"Fuerte",IF($AN74&lt;100,"Moderado",IF($AN74&lt;50,"Débil",IF($AN74=0,"",""))))</f>
        <v>Moderado</v>
      </c>
      <c r="AP74" s="135" t="s">
        <v>105</v>
      </c>
      <c r="AQ74" s="98">
        <f>IFERROR(P74-VLOOKUP(AO74&amp;AP74,[2]Tabla_Controles!$B$77:$E$83,4,0),"")</f>
        <v>2</v>
      </c>
      <c r="AR74" s="101" t="str">
        <f>IF($AQ74="","",IF($AQ74=1,"Muy Baja",IF($AQ74=2,"Baja",IF($AQ74=3,"Media",IF($AQ74=4,"Alta",IF($AQ74=5,"Muy Alta","Muy Baja"))))))</f>
        <v>Baja</v>
      </c>
      <c r="AS74" s="101" t="str">
        <f>T74</f>
        <v>Catastrófico</v>
      </c>
      <c r="AT74" s="102" t="str">
        <f>IF(OR(AND($AR74="Muy Baja",$AS74="Leve"),AND($AR74="Muy Baja",$AS74="Menor"),AND($AR74="Baja",$AS74="Leve"),AND($AR74="Baja",$AS74="Menor"),AND($AR74="Media",$AS74="Leve")),"Bajo",IF(OR(AND($AR74="Muy baja",$AS74="Moderado"),AND($AR74="Baja",$AS74="Moderado"),AND($AR74="Media",$AS74="Menor"),AND($AR74="Alta",$AS74="Leve")),"Moderado",IF(OR(AND($AR74="Muy Baja",$AS74="Mayor"),AND($AR74="Baja",$AS74="Mayor"),AND($AR74="Media",$AS74="Moderado"),AND($AR74="Alta",$AS74="Menor"),AND($AR74="Alta",$AS74="Moderado"),AND($AR74="Muy Alta",$AS74="Leve"),AND($AR74="Muy Alta",$AS74="Menor")),"Alto",IF(OR(AND($AR74="Muy Baja",$AS74="Catastrófico"),AND($AR74="Baja",$AS74="Catastrófico"),AND($AR74="Media",$AS74="Mayor"),AND($AR74="Media",$AS74="Catastrófico"),AND($AR74="Alta",$AS74="Mayor"),AND($AR74="Alta",$AS74="Catastrófico"),AND($AR74="Muy Alta",$AS74="Moderado"),AND($AR74="Muy Alta",$AS74="Mayor"),AND($AR74="Muy Alta",$AS74="Catastrófico")),"Extremo",""))))</f>
        <v>Extremo</v>
      </c>
      <c r="AU74" s="83" t="s">
        <v>106</v>
      </c>
      <c r="AV74" s="41" t="s">
        <v>107</v>
      </c>
      <c r="AW74" s="26" t="s">
        <v>96</v>
      </c>
      <c r="AX74" s="26" t="s">
        <v>96</v>
      </c>
      <c r="AY74" s="26" t="s">
        <v>96</v>
      </c>
      <c r="AZ74" s="26" t="s">
        <v>96</v>
      </c>
      <c r="BA74" s="26" t="s">
        <v>96</v>
      </c>
      <c r="BB74" s="141" t="s">
        <v>111</v>
      </c>
      <c r="BC74" s="25" t="s">
        <v>93</v>
      </c>
      <c r="BD74" s="42" t="s">
        <v>112</v>
      </c>
      <c r="BE74" s="66" t="s">
        <v>443</v>
      </c>
      <c r="BF74" s="66" t="s">
        <v>444</v>
      </c>
      <c r="BG74" s="41" t="s">
        <v>107</v>
      </c>
      <c r="BH74" s="45"/>
      <c r="BI74" s="46"/>
      <c r="BJ74" s="46"/>
      <c r="BK74" s="129" t="s">
        <v>445</v>
      </c>
      <c r="BL74" s="144" t="s">
        <v>446</v>
      </c>
      <c r="BM74" s="129" t="s">
        <v>447</v>
      </c>
    </row>
    <row r="75" spans="1:65" ht="132" x14ac:dyDescent="0.3">
      <c r="A75" s="116"/>
      <c r="B75" s="148">
        <v>180</v>
      </c>
      <c r="C75" s="119"/>
      <c r="D75" s="121"/>
      <c r="E75" s="121"/>
      <c r="F75" s="121"/>
      <c r="G75" s="123"/>
      <c r="H75" s="126"/>
      <c r="I75" s="128"/>
      <c r="J75" s="108"/>
      <c r="K75" s="25" t="s">
        <v>120</v>
      </c>
      <c r="L75" s="26" t="s">
        <v>448</v>
      </c>
      <c r="M75" s="146"/>
      <c r="N75" s="108"/>
      <c r="O75" s="105"/>
      <c r="P75" s="112"/>
      <c r="Q75" s="114"/>
      <c r="R75" s="139"/>
      <c r="S75" s="104"/>
      <c r="T75" s="105"/>
      <c r="U75" s="103"/>
      <c r="V75" s="106"/>
      <c r="W75" s="25" t="s">
        <v>122</v>
      </c>
      <c r="X75" s="24" t="s">
        <v>449</v>
      </c>
      <c r="Y75" s="27" t="s">
        <v>450</v>
      </c>
      <c r="Z75" s="27" t="s">
        <v>451</v>
      </c>
      <c r="AA75" s="28" t="s">
        <v>416</v>
      </c>
      <c r="AB75" s="29" t="s">
        <v>98</v>
      </c>
      <c r="AC75" s="29" t="s">
        <v>99</v>
      </c>
      <c r="AD75" s="23" t="s">
        <v>100</v>
      </c>
      <c r="AE75" s="23" t="s">
        <v>161</v>
      </c>
      <c r="AF75" s="23" t="s">
        <v>102</v>
      </c>
      <c r="AG75" s="30" t="s">
        <v>100</v>
      </c>
      <c r="AH75" s="23" t="s">
        <v>103</v>
      </c>
      <c r="AI75" s="31">
        <f t="shared" si="1"/>
        <v>95</v>
      </c>
      <c r="AJ75" s="31" t="str">
        <f t="shared" ref="AJ75:AJ138" si="3">IF(COUNTBLANK(AB75:AH75)=7,"",IF($AI75&lt;86,"Débil",IF($AI75&lt;96,"Moderado","Fuerte")))</f>
        <v>Moderado</v>
      </c>
      <c r="AK75" s="23" t="s">
        <v>104</v>
      </c>
      <c r="AL75" s="31" t="str">
        <f>IFERROR(VLOOKUP(AJ75&amp;AK75,[2]Tabla_Controles!$B$56:$G$65,5,FALSE),"")</f>
        <v>Moderado</v>
      </c>
      <c r="AM75" s="32">
        <f t="shared" si="2"/>
        <v>50</v>
      </c>
      <c r="AN75" s="133"/>
      <c r="AO75" s="95"/>
      <c r="AP75" s="136"/>
      <c r="AQ75" s="99"/>
      <c r="AR75" s="101"/>
      <c r="AS75" s="101"/>
      <c r="AT75" s="102"/>
      <c r="AU75" s="83"/>
      <c r="AV75" s="41" t="s">
        <v>128</v>
      </c>
      <c r="AW75" s="26" t="s">
        <v>306</v>
      </c>
      <c r="AX75" s="35" t="s">
        <v>201</v>
      </c>
      <c r="AY75" s="36" t="s">
        <v>97</v>
      </c>
      <c r="AZ75" s="60">
        <v>45107</v>
      </c>
      <c r="BA75" s="60">
        <v>45122</v>
      </c>
      <c r="BB75" s="142"/>
      <c r="BC75" s="25" t="s">
        <v>122</v>
      </c>
      <c r="BD75" s="39" t="s">
        <v>112</v>
      </c>
      <c r="BE75" s="74" t="s">
        <v>452</v>
      </c>
      <c r="BF75" s="40" t="s">
        <v>453</v>
      </c>
      <c r="BG75" s="41" t="s">
        <v>128</v>
      </c>
      <c r="BH75" s="39" t="s">
        <v>112</v>
      </c>
      <c r="BI75" s="36" t="s">
        <v>309</v>
      </c>
      <c r="BJ75" s="36" t="s">
        <v>310</v>
      </c>
      <c r="BK75" s="130"/>
      <c r="BL75" s="89"/>
      <c r="BM75" s="92"/>
    </row>
    <row r="76" spans="1:65" ht="33" hidden="1" x14ac:dyDescent="0.3">
      <c r="A76" s="116"/>
      <c r="B76" s="148">
        <v>180</v>
      </c>
      <c r="C76" s="119"/>
      <c r="D76" s="121"/>
      <c r="E76" s="121"/>
      <c r="F76" s="121"/>
      <c r="G76" s="123"/>
      <c r="H76" s="126"/>
      <c r="I76" s="128"/>
      <c r="J76" s="108"/>
      <c r="K76" s="25" t="s">
        <v>135</v>
      </c>
      <c r="L76" s="26"/>
      <c r="M76" s="146"/>
      <c r="N76" s="108"/>
      <c r="O76" s="105"/>
      <c r="P76" s="112"/>
      <c r="Q76" s="114"/>
      <c r="R76" s="139"/>
      <c r="S76" s="104"/>
      <c r="T76" s="105"/>
      <c r="U76" s="103"/>
      <c r="V76" s="106"/>
      <c r="W76" s="25" t="s">
        <v>137</v>
      </c>
      <c r="X76" s="24"/>
      <c r="Y76" s="27"/>
      <c r="Z76" s="27"/>
      <c r="AA76" s="28"/>
      <c r="AB76" s="29"/>
      <c r="AC76" s="29"/>
      <c r="AD76" s="23"/>
      <c r="AE76" s="23"/>
      <c r="AF76" s="23"/>
      <c r="AG76" s="30"/>
      <c r="AH76" s="23"/>
      <c r="AI76" s="31" t="str">
        <f t="shared" ref="AI76:AI139" si="4">IF(COUNTBLANK(AB76:AH76)=7,"",IF($AB76="Asignado",15,0)+IF($AC76="Adecuado",15,0)+IF($AD76="Oportuna",15,0)+IF($AE76="Prevenir",15,0)+IF($AE76="Detectar",10,0)+IF($AF76="Confiable",15,0)+IF($AG76="Oportuna",15,0)+IF($AH76="Completa",10,0)+IF($AH76="Incompleta",5,0))</f>
        <v/>
      </c>
      <c r="AJ76" s="31" t="str">
        <f t="shared" si="3"/>
        <v/>
      </c>
      <c r="AK76" s="23"/>
      <c r="AL76" s="31" t="str">
        <f>IFERROR(VLOOKUP(AJ76&amp;AK76,[2]Tabla_Controles!$B$56:$G$65,5,FALSE),"")</f>
        <v/>
      </c>
      <c r="AM76" s="32" t="str">
        <f t="shared" ref="AM76:AM139" si="5">IF($AL76="","",IF($AL76="Fuerte",100,IF($AL76="Moderado",50,0)))</f>
        <v/>
      </c>
      <c r="AN76" s="133"/>
      <c r="AO76" s="95"/>
      <c r="AP76" s="136"/>
      <c r="AQ76" s="99"/>
      <c r="AR76" s="101"/>
      <c r="AS76" s="101"/>
      <c r="AT76" s="102"/>
      <c r="AU76" s="83"/>
      <c r="AV76" s="41" t="s">
        <v>141</v>
      </c>
      <c r="AW76" s="49"/>
      <c r="AX76" s="49"/>
      <c r="AY76" s="49"/>
      <c r="AZ76" s="51"/>
      <c r="BA76" s="51"/>
      <c r="BB76" s="142"/>
      <c r="BC76" s="25" t="s">
        <v>137</v>
      </c>
      <c r="BD76" s="39"/>
      <c r="BE76" s="40"/>
      <c r="BF76" s="40"/>
      <c r="BG76" s="41" t="s">
        <v>141</v>
      </c>
      <c r="BH76" s="39"/>
      <c r="BI76" s="36"/>
      <c r="BJ76" s="36"/>
      <c r="BK76" s="130"/>
      <c r="BL76" s="89"/>
      <c r="BM76" s="92"/>
    </row>
    <row r="77" spans="1:65" ht="30" hidden="1" customHeight="1" x14ac:dyDescent="0.3">
      <c r="A77" s="116"/>
      <c r="B77" s="148">
        <v>180</v>
      </c>
      <c r="C77" s="119"/>
      <c r="D77" s="121"/>
      <c r="E77" s="121"/>
      <c r="F77" s="121"/>
      <c r="G77" s="123"/>
      <c r="H77" s="126"/>
      <c r="I77" s="128"/>
      <c r="J77" s="108"/>
      <c r="K77" s="25" t="s">
        <v>144</v>
      </c>
      <c r="L77" s="26"/>
      <c r="M77" s="146"/>
      <c r="N77" s="108"/>
      <c r="O77" s="105"/>
      <c r="P77" s="112"/>
      <c r="Q77" s="114"/>
      <c r="R77" s="139"/>
      <c r="S77" s="104"/>
      <c r="T77" s="105"/>
      <c r="U77" s="103"/>
      <c r="V77" s="106"/>
      <c r="W77" s="25" t="s">
        <v>146</v>
      </c>
      <c r="X77" s="24"/>
      <c r="Y77" s="27"/>
      <c r="Z77" s="27"/>
      <c r="AA77" s="28"/>
      <c r="AB77" s="29"/>
      <c r="AC77" s="29"/>
      <c r="AD77" s="23"/>
      <c r="AE77" s="23"/>
      <c r="AF77" s="23"/>
      <c r="AG77" s="30"/>
      <c r="AH77" s="23"/>
      <c r="AI77" s="31" t="str">
        <f t="shared" si="4"/>
        <v/>
      </c>
      <c r="AJ77" s="31" t="str">
        <f t="shared" si="3"/>
        <v/>
      </c>
      <c r="AK77" s="23"/>
      <c r="AL77" s="31" t="str">
        <f>IFERROR(VLOOKUP(AJ77&amp;AK77,[2]Tabla_Controles!$B$56:$G$65,5,FALSE),"")</f>
        <v/>
      </c>
      <c r="AM77" s="32" t="str">
        <f t="shared" si="5"/>
        <v/>
      </c>
      <c r="AN77" s="133"/>
      <c r="AO77" s="95"/>
      <c r="AP77" s="136"/>
      <c r="AQ77" s="99"/>
      <c r="AR77" s="101"/>
      <c r="AS77" s="101"/>
      <c r="AT77" s="102"/>
      <c r="AU77" s="83"/>
      <c r="AV77" s="41" t="s">
        <v>151</v>
      </c>
      <c r="AW77" s="49"/>
      <c r="AX77" s="49"/>
      <c r="AY77" s="49"/>
      <c r="AZ77" s="51"/>
      <c r="BA77" s="51"/>
      <c r="BB77" s="142"/>
      <c r="BC77" s="25" t="s">
        <v>146</v>
      </c>
      <c r="BD77" s="39"/>
      <c r="BE77" s="40"/>
      <c r="BF77" s="40"/>
      <c r="BG77" s="41" t="s">
        <v>151</v>
      </c>
      <c r="BH77" s="39"/>
      <c r="BI77" s="36"/>
      <c r="BJ77" s="36"/>
      <c r="BK77" s="130"/>
      <c r="BL77" s="89"/>
      <c r="BM77" s="92"/>
    </row>
    <row r="78" spans="1:65" ht="30" hidden="1" customHeight="1" x14ac:dyDescent="0.3">
      <c r="A78" s="116"/>
      <c r="B78" s="148">
        <v>180</v>
      </c>
      <c r="C78" s="119"/>
      <c r="D78" s="121"/>
      <c r="E78" s="121"/>
      <c r="F78" s="121"/>
      <c r="G78" s="123"/>
      <c r="H78" s="126"/>
      <c r="I78" s="128"/>
      <c r="J78" s="108"/>
      <c r="K78" s="25" t="s">
        <v>154</v>
      </c>
      <c r="L78" s="26"/>
      <c r="M78" s="146"/>
      <c r="N78" s="108"/>
      <c r="O78" s="105"/>
      <c r="P78" s="112"/>
      <c r="Q78" s="114"/>
      <c r="R78" s="139"/>
      <c r="S78" s="104"/>
      <c r="T78" s="105"/>
      <c r="U78" s="103"/>
      <c r="V78" s="106"/>
      <c r="W78" s="25" t="s">
        <v>156</v>
      </c>
      <c r="X78" s="24"/>
      <c r="Y78" s="27"/>
      <c r="Z78" s="27"/>
      <c r="AA78" s="28"/>
      <c r="AB78" s="29"/>
      <c r="AC78" s="29"/>
      <c r="AD78" s="23"/>
      <c r="AE78" s="23"/>
      <c r="AF78" s="23"/>
      <c r="AG78" s="30"/>
      <c r="AH78" s="23"/>
      <c r="AI78" s="31" t="str">
        <f t="shared" si="4"/>
        <v/>
      </c>
      <c r="AJ78" s="31" t="str">
        <f t="shared" si="3"/>
        <v/>
      </c>
      <c r="AK78" s="23"/>
      <c r="AL78" s="31" t="str">
        <f>IFERROR(VLOOKUP(AJ78&amp;AK78,[2]Tabla_Controles!$B$56:$G$65,5,FALSE),"")</f>
        <v/>
      </c>
      <c r="AM78" s="32" t="str">
        <f t="shared" si="5"/>
        <v/>
      </c>
      <c r="AN78" s="133"/>
      <c r="AO78" s="95"/>
      <c r="AP78" s="136"/>
      <c r="AQ78" s="99"/>
      <c r="AR78" s="101"/>
      <c r="AS78" s="101"/>
      <c r="AT78" s="102"/>
      <c r="AU78" s="83"/>
      <c r="AV78" s="41" t="s">
        <v>162</v>
      </c>
      <c r="AW78" s="49"/>
      <c r="AX78" s="49"/>
      <c r="AY78" s="49"/>
      <c r="AZ78" s="51"/>
      <c r="BA78" s="51"/>
      <c r="BB78" s="142"/>
      <c r="BC78" s="25" t="s">
        <v>156</v>
      </c>
      <c r="BD78" s="39"/>
      <c r="BE78" s="40"/>
      <c r="BF78" s="40"/>
      <c r="BG78" s="41" t="s">
        <v>162</v>
      </c>
      <c r="BH78" s="39"/>
      <c r="BI78" s="36"/>
      <c r="BJ78" s="36"/>
      <c r="BK78" s="130"/>
      <c r="BL78" s="89"/>
      <c r="BM78" s="92"/>
    </row>
    <row r="79" spans="1:65" ht="30" hidden="1" customHeight="1" x14ac:dyDescent="0.3">
      <c r="A79" s="116"/>
      <c r="B79" s="148">
        <v>180</v>
      </c>
      <c r="C79" s="119"/>
      <c r="D79" s="121"/>
      <c r="E79" s="121"/>
      <c r="F79" s="121"/>
      <c r="G79" s="123"/>
      <c r="H79" s="126"/>
      <c r="I79" s="128"/>
      <c r="J79" s="108"/>
      <c r="K79" s="25" t="s">
        <v>169</v>
      </c>
      <c r="L79" s="26"/>
      <c r="M79" s="146"/>
      <c r="N79" s="108"/>
      <c r="O79" s="105"/>
      <c r="P79" s="112"/>
      <c r="Q79" s="114"/>
      <c r="R79" s="139"/>
      <c r="S79" s="104"/>
      <c r="T79" s="105"/>
      <c r="U79" s="103"/>
      <c r="V79" s="106"/>
      <c r="W79" s="25" t="s">
        <v>171</v>
      </c>
      <c r="X79" s="24"/>
      <c r="Y79" s="27"/>
      <c r="Z79" s="27"/>
      <c r="AA79" s="28"/>
      <c r="AB79" s="29"/>
      <c r="AC79" s="29"/>
      <c r="AD79" s="23"/>
      <c r="AE79" s="23"/>
      <c r="AF79" s="23"/>
      <c r="AG79" s="30"/>
      <c r="AH79" s="23"/>
      <c r="AI79" s="31" t="str">
        <f t="shared" si="4"/>
        <v/>
      </c>
      <c r="AJ79" s="31" t="str">
        <f t="shared" si="3"/>
        <v/>
      </c>
      <c r="AK79" s="23"/>
      <c r="AL79" s="31" t="str">
        <f>IFERROR(VLOOKUP(AJ79&amp;AK79,[2]Tabla_Controles!$B$56:$G$65,5,FALSE),"")</f>
        <v/>
      </c>
      <c r="AM79" s="32" t="str">
        <f t="shared" si="5"/>
        <v/>
      </c>
      <c r="AN79" s="133"/>
      <c r="AO79" s="95"/>
      <c r="AP79" s="136"/>
      <c r="AQ79" s="99"/>
      <c r="AR79" s="101"/>
      <c r="AS79" s="101"/>
      <c r="AT79" s="102"/>
      <c r="AU79" s="83"/>
      <c r="AV79" s="41" t="s">
        <v>176</v>
      </c>
      <c r="AW79" s="49"/>
      <c r="AX79" s="49"/>
      <c r="AY79" s="49"/>
      <c r="AZ79" s="51"/>
      <c r="BA79" s="51"/>
      <c r="BB79" s="142"/>
      <c r="BC79" s="25" t="s">
        <v>171</v>
      </c>
      <c r="BD79" s="39"/>
      <c r="BE79" s="40"/>
      <c r="BF79" s="40"/>
      <c r="BG79" s="41" t="s">
        <v>176</v>
      </c>
      <c r="BH79" s="39"/>
      <c r="BI79" s="36"/>
      <c r="BJ79" s="36"/>
      <c r="BK79" s="130"/>
      <c r="BL79" s="89"/>
      <c r="BM79" s="92"/>
    </row>
    <row r="80" spans="1:65" ht="30" hidden="1" customHeight="1" x14ac:dyDescent="0.3">
      <c r="A80" s="116"/>
      <c r="B80" s="148">
        <v>180</v>
      </c>
      <c r="C80" s="120"/>
      <c r="D80" s="121"/>
      <c r="E80" s="121"/>
      <c r="F80" s="121"/>
      <c r="G80" s="124"/>
      <c r="H80" s="127"/>
      <c r="I80" s="128"/>
      <c r="J80" s="108"/>
      <c r="K80" s="25" t="s">
        <v>186</v>
      </c>
      <c r="L80" s="26"/>
      <c r="M80" s="147"/>
      <c r="N80" s="108"/>
      <c r="O80" s="105"/>
      <c r="P80" s="112"/>
      <c r="Q80" s="115"/>
      <c r="R80" s="140"/>
      <c r="S80" s="104"/>
      <c r="T80" s="105"/>
      <c r="U80" s="103"/>
      <c r="V80" s="106"/>
      <c r="W80" s="25" t="s">
        <v>187</v>
      </c>
      <c r="X80" s="24"/>
      <c r="Y80" s="27"/>
      <c r="Z80" s="27"/>
      <c r="AA80" s="28"/>
      <c r="AB80" s="29"/>
      <c r="AC80" s="29"/>
      <c r="AD80" s="23"/>
      <c r="AE80" s="23"/>
      <c r="AF80" s="23"/>
      <c r="AG80" s="30"/>
      <c r="AH80" s="23"/>
      <c r="AI80" s="31" t="str">
        <f t="shared" si="4"/>
        <v/>
      </c>
      <c r="AJ80" s="31" t="str">
        <f t="shared" si="3"/>
        <v/>
      </c>
      <c r="AK80" s="23"/>
      <c r="AL80" s="31" t="str">
        <f>IFERROR(VLOOKUP(AJ80&amp;AK80,[2]Tabla_Controles!$B$56:$G$65,5,FALSE),"")</f>
        <v/>
      </c>
      <c r="AM80" s="32" t="str">
        <f t="shared" si="5"/>
        <v/>
      </c>
      <c r="AN80" s="134"/>
      <c r="AO80" s="96"/>
      <c r="AP80" s="137"/>
      <c r="AQ80" s="100"/>
      <c r="AR80" s="101"/>
      <c r="AS80" s="101"/>
      <c r="AT80" s="102"/>
      <c r="AU80" s="83"/>
      <c r="AV80" s="41" t="s">
        <v>188</v>
      </c>
      <c r="AW80" s="49"/>
      <c r="AX80" s="49"/>
      <c r="AY80" s="49"/>
      <c r="AZ80" s="51"/>
      <c r="BA80" s="51"/>
      <c r="BB80" s="143"/>
      <c r="BC80" s="25" t="s">
        <v>187</v>
      </c>
      <c r="BD80" s="39"/>
      <c r="BE80" s="40"/>
      <c r="BF80" s="40"/>
      <c r="BG80" s="41" t="s">
        <v>188</v>
      </c>
      <c r="BH80" s="39"/>
      <c r="BI80" s="36"/>
      <c r="BJ80" s="36"/>
      <c r="BK80" s="131"/>
      <c r="BL80" s="90"/>
      <c r="BM80" s="93"/>
    </row>
    <row r="81" spans="1:65" ht="409.5" x14ac:dyDescent="0.3">
      <c r="A81" s="116" t="str">
        <f>C81&amp;COUNTIF($C$10:C81,C81)</f>
        <v>Corrupción11</v>
      </c>
      <c r="B81" s="148">
        <v>181</v>
      </c>
      <c r="C81" s="118" t="s">
        <v>81</v>
      </c>
      <c r="D81" s="121" t="s">
        <v>82</v>
      </c>
      <c r="E81" s="121" t="s">
        <v>433</v>
      </c>
      <c r="F81" s="121" t="s">
        <v>454</v>
      </c>
      <c r="G81" s="122" t="s">
        <v>455</v>
      </c>
      <c r="H81" s="125" t="s">
        <v>456</v>
      </c>
      <c r="I81" s="128" t="str">
        <f>"Posibilidad de recibir o solicitar cualquier dádiva o beneficio a nombre propio o de terceros, con el fin de "&amp;J81</f>
        <v>Posibilidad de recibir o solicitar cualquier dádiva o beneficio a nombre propio o de terceros, con el fin de favorecer el registro e inscripción de bancas de inversión sin el cumplimiento de los requisitos exigibles.</v>
      </c>
      <c r="J81" s="108" t="s">
        <v>457</v>
      </c>
      <c r="K81" s="25" t="s">
        <v>88</v>
      </c>
      <c r="L81" s="26" t="s">
        <v>458</v>
      </c>
      <c r="M81" s="145" t="s">
        <v>459</v>
      </c>
      <c r="N81" s="108" t="s">
        <v>91</v>
      </c>
      <c r="O81" s="105" t="str">
        <f>IF(N81="","",IF(OR($N81=[2]Tabla_Probabilidad!$D$20,$N81=[2]Tabla_Probabilidad!$J$20),"Muy Baja",IF(OR($N81=[2]Tabla_Probabilidad!$E$20,$N81=[2]Tabla_Probabilidad!$K$20),"Baja",IF(OR($N81=[2]Tabla_Probabilidad!$F$20,$N81=[2]Tabla_Probabilidad!$L$20),"Media",IF(OR($N81=[2]Tabla_Probabilidad!$G$20,$N81=[2]Tabla_Probabilidad!$M$20),"Alta",IF(OR($N81=[2]Tabla_Probabilidad!$H$20,$N81=[2]Tabla_Probabilidad!$N$20),"Muy Alta"))))))</f>
        <v>Media</v>
      </c>
      <c r="P81" s="112">
        <f>IF(O81="Muy Baja",1,IF(O81="Baja",2,IF(O81="Media",3,IF(O81="Alta",4,IF(O81="Muy Alta",5,"")))))</f>
        <v>3</v>
      </c>
      <c r="Q81" s="113" t="str">
        <f>IFERROR(IF($C81="Corrupción",HYPERLINK("#"&amp;"Impacto_Riesgos!C"&amp;MATCH($B81,[2]Impacto_Riesgos!$B$10:$B$138,0)+9,"Calcula el impacto aquí"),"")," ")</f>
        <v>Calcula el impacto aquí</v>
      </c>
      <c r="R81" s="138">
        <f>IFERROR(VLOOKUP(A81,[2]Impacto_Riesgos!$A$8:$W$138,23,),"NA")</f>
        <v>15</v>
      </c>
      <c r="S81" s="104" t="s">
        <v>92</v>
      </c>
      <c r="T81" s="105" t="str">
        <f>IF($S81='[2]Tabla Impacto'!$F$10,"Moderado",IF($S81='[2]Tabla Impacto'!$G$10,"Mayor",IF($S81='[2]Tabla Impacto'!$H$10,"Catastrófico","")))</f>
        <v>Catastrófico</v>
      </c>
      <c r="U81" s="103">
        <f>IF(T81="Leve",1,IF(T81="Menor",2,IF(T81="Moderado",3,IF(T81="Mayor",4,IF(T81="Catastrófico",5,"")))))</f>
        <v>5</v>
      </c>
      <c r="V81" s="106" t="str">
        <f>IF(OR(AND($O81="Muy Baja",T81="Leve"),AND($O81="Muy Baja",T81="Menor"),AND($O81="Baja",T81="Leve"),AND($O81="Baja",T81="Menor"),AND($O81="Media",T81="Leve")),"Bajo",IF(OR(AND($O81="Muy baja",T81="Moderado"),AND($O81="Baja",T81="Moderado"),AND($O81="Media",T81="Menor"),AND($O81="Alta",T81="Leve")),"Moderado",IF(OR(AND($O81="Muy Baja",T81="Mayor"),AND($O81="Baja",T81="Mayor"),AND($O81="Media",T81="Moderado"),AND($O81="Alta",T81="Menor"),AND($O81="Alta",T81="Moderado"),AND($O81="Muy Alta",T81="Leve"),AND($O81="Muy Alta",T81="Menor")),"Alto",IF(OR(AND($O81="Muy Baja",T81="Catastrófico"),AND($O81="Baja",T81="Catastrófico"),AND($O81="Media",T81="Mayor"),AND($O81="Media",T81="Catastrófico"),AND($O81="Alta",T81="Mayor"),AND($O81="Alta",T81="Catastrófico"),AND($O81="Muy Alta",T81="Moderado"),AND($O81="Muy Alta",T81="Mayor"),AND($O81="Muy Alta",T81="Catastrófico")),"Extremo",""))))</f>
        <v>Extremo</v>
      </c>
      <c r="W81" s="25" t="s">
        <v>93</v>
      </c>
      <c r="X81" s="24" t="s">
        <v>460</v>
      </c>
      <c r="Y81" s="27" t="s">
        <v>461</v>
      </c>
      <c r="Z81" s="27" t="s">
        <v>462</v>
      </c>
      <c r="AA81" s="28" t="s">
        <v>463</v>
      </c>
      <c r="AB81" s="29" t="s">
        <v>98</v>
      </c>
      <c r="AC81" s="29" t="s">
        <v>99</v>
      </c>
      <c r="AD81" s="23" t="s">
        <v>100</v>
      </c>
      <c r="AE81" s="23" t="s">
        <v>101</v>
      </c>
      <c r="AF81" s="23" t="s">
        <v>102</v>
      </c>
      <c r="AG81" s="30" t="s">
        <v>100</v>
      </c>
      <c r="AH81" s="23" t="s">
        <v>103</v>
      </c>
      <c r="AI81" s="31">
        <f t="shared" si="4"/>
        <v>100</v>
      </c>
      <c r="AJ81" s="31" t="str">
        <f t="shared" si="3"/>
        <v>Fuerte</v>
      </c>
      <c r="AK81" s="23" t="s">
        <v>104</v>
      </c>
      <c r="AL81" s="31" t="str">
        <f>IFERROR(VLOOKUP(AJ81&amp;AK81,[2]Tabla_Controles!$B$56:$G$65,5,FALSE),"")</f>
        <v>Fuerte</v>
      </c>
      <c r="AM81" s="32">
        <f t="shared" si="5"/>
        <v>100</v>
      </c>
      <c r="AN81" s="132">
        <f>IFERROR(AVERAGE(AM81:AM87),"")</f>
        <v>75</v>
      </c>
      <c r="AO81" s="94" t="str">
        <f>IF($AN81=100,"Fuerte",IF($AN81&lt;100,"Moderado",IF($AN81&lt;50,"Débil",IF($AN81=0,"",""))))</f>
        <v>Moderado</v>
      </c>
      <c r="AP81" s="135" t="s">
        <v>105</v>
      </c>
      <c r="AQ81" s="98">
        <f>IFERROR(P81-VLOOKUP(AO81&amp;AP81,[2]Tabla_Controles!$B$77:$E$83,4,0),"")</f>
        <v>2</v>
      </c>
      <c r="AR81" s="101" t="str">
        <f>IF($AQ81="","",IF($AQ81=1,"Muy Baja",IF($AQ81=2,"Baja",IF($AQ81=3,"Media",IF($AQ81=4,"Alta",IF($AQ81=5,"Muy Alta","Muy Baja"))))))</f>
        <v>Baja</v>
      </c>
      <c r="AS81" s="101" t="str">
        <f>T81</f>
        <v>Catastrófico</v>
      </c>
      <c r="AT81" s="102" t="str">
        <f>IF(OR(AND($AR81="Muy Baja",$AS81="Leve"),AND($AR81="Muy Baja",$AS81="Menor"),AND($AR81="Baja",$AS81="Leve"),AND($AR81="Baja",$AS81="Menor"),AND($AR81="Media",$AS81="Leve")),"Bajo",IF(OR(AND($AR81="Muy baja",$AS81="Moderado"),AND($AR81="Baja",$AS81="Moderado"),AND($AR81="Media",$AS81="Menor"),AND($AR81="Alta",$AS81="Leve")),"Moderado",IF(OR(AND($AR81="Muy Baja",$AS81="Mayor"),AND($AR81="Baja",$AS81="Mayor"),AND($AR81="Media",$AS81="Moderado"),AND($AR81="Alta",$AS81="Menor"),AND($AR81="Alta",$AS81="Moderado"),AND($AR81="Muy Alta",$AS81="Leve"),AND($AR81="Muy Alta",$AS81="Menor")),"Alto",IF(OR(AND($AR81="Muy Baja",$AS81="Catastrófico"),AND($AR81="Baja",$AS81="Catastrófico"),AND($AR81="Media",$AS81="Mayor"),AND($AR81="Media",$AS81="Catastrófico"),AND($AR81="Alta",$AS81="Mayor"),AND($AR81="Alta",$AS81="Catastrófico"),AND($AR81="Muy Alta",$AS81="Moderado"),AND($AR81="Muy Alta",$AS81="Mayor"),AND($AR81="Muy Alta",$AS81="Catastrófico")),"Extremo",""))))</f>
        <v>Extremo</v>
      </c>
      <c r="AU81" s="83" t="s">
        <v>106</v>
      </c>
      <c r="AV81" s="41" t="s">
        <v>107</v>
      </c>
      <c r="AW81" s="26" t="s">
        <v>96</v>
      </c>
      <c r="AX81" s="26" t="s">
        <v>96</v>
      </c>
      <c r="AY81" s="26" t="s">
        <v>96</v>
      </c>
      <c r="AZ81" s="26" t="s">
        <v>96</v>
      </c>
      <c r="BA81" s="26" t="s">
        <v>96</v>
      </c>
      <c r="BB81" s="141" t="s">
        <v>111</v>
      </c>
      <c r="BC81" s="25" t="s">
        <v>93</v>
      </c>
      <c r="BD81" s="39" t="s">
        <v>464</v>
      </c>
      <c r="BE81" s="40" t="s">
        <v>465</v>
      </c>
      <c r="BF81" s="40" t="s">
        <v>466</v>
      </c>
      <c r="BG81" s="41" t="s">
        <v>107</v>
      </c>
      <c r="BH81" s="45"/>
      <c r="BI81" s="46"/>
      <c r="BJ81" s="46"/>
      <c r="BK81" s="129" t="s">
        <v>117</v>
      </c>
      <c r="BL81" s="144" t="s">
        <v>467</v>
      </c>
      <c r="BM81" s="129" t="s">
        <v>468</v>
      </c>
    </row>
    <row r="82" spans="1:65" ht="409.5" x14ac:dyDescent="0.3">
      <c r="A82" s="116"/>
      <c r="B82" s="148">
        <v>181</v>
      </c>
      <c r="C82" s="119"/>
      <c r="D82" s="121"/>
      <c r="E82" s="121"/>
      <c r="F82" s="121"/>
      <c r="G82" s="123"/>
      <c r="H82" s="126"/>
      <c r="I82" s="128"/>
      <c r="J82" s="108"/>
      <c r="K82" s="25" t="s">
        <v>120</v>
      </c>
      <c r="L82" s="26" t="s">
        <v>469</v>
      </c>
      <c r="M82" s="146"/>
      <c r="N82" s="108"/>
      <c r="O82" s="105"/>
      <c r="P82" s="112"/>
      <c r="Q82" s="114"/>
      <c r="R82" s="139"/>
      <c r="S82" s="104"/>
      <c r="T82" s="105"/>
      <c r="U82" s="103"/>
      <c r="V82" s="106"/>
      <c r="W82" s="25" t="s">
        <v>122</v>
      </c>
      <c r="X82" s="24" t="s">
        <v>470</v>
      </c>
      <c r="Y82" s="27" t="s">
        <v>471</v>
      </c>
      <c r="Z82" s="27" t="s">
        <v>462</v>
      </c>
      <c r="AA82" s="28" t="s">
        <v>463</v>
      </c>
      <c r="AB82" s="29" t="s">
        <v>98</v>
      </c>
      <c r="AC82" s="29" t="s">
        <v>99</v>
      </c>
      <c r="AD82" s="23" t="s">
        <v>100</v>
      </c>
      <c r="AE82" s="23" t="s">
        <v>161</v>
      </c>
      <c r="AF82" s="23" t="s">
        <v>102</v>
      </c>
      <c r="AG82" s="30" t="s">
        <v>100</v>
      </c>
      <c r="AH82" s="23" t="s">
        <v>103</v>
      </c>
      <c r="AI82" s="31">
        <f t="shared" si="4"/>
        <v>95</v>
      </c>
      <c r="AJ82" s="31" t="str">
        <f t="shared" si="3"/>
        <v>Moderado</v>
      </c>
      <c r="AK82" s="23" t="s">
        <v>104</v>
      </c>
      <c r="AL82" s="31" t="str">
        <f>IFERROR(VLOOKUP(AJ82&amp;AK82,[2]Tabla_Controles!$B$56:$G$65,5,FALSE),"")</f>
        <v>Moderado</v>
      </c>
      <c r="AM82" s="32">
        <f t="shared" si="5"/>
        <v>50</v>
      </c>
      <c r="AN82" s="133"/>
      <c r="AO82" s="95"/>
      <c r="AP82" s="136"/>
      <c r="AQ82" s="99"/>
      <c r="AR82" s="101"/>
      <c r="AS82" s="101"/>
      <c r="AT82" s="102"/>
      <c r="AU82" s="83"/>
      <c r="AV82" s="41" t="s">
        <v>128</v>
      </c>
      <c r="AW82" s="26" t="s">
        <v>306</v>
      </c>
      <c r="AX82" s="35" t="s">
        <v>201</v>
      </c>
      <c r="AY82" s="36" t="s">
        <v>97</v>
      </c>
      <c r="AZ82" s="60">
        <v>45107</v>
      </c>
      <c r="BA82" s="60">
        <v>45122</v>
      </c>
      <c r="BB82" s="142"/>
      <c r="BC82" s="25" t="s">
        <v>122</v>
      </c>
      <c r="BD82" s="39" t="s">
        <v>112</v>
      </c>
      <c r="BE82" s="40" t="s">
        <v>472</v>
      </c>
      <c r="BF82" s="40" t="s">
        <v>473</v>
      </c>
      <c r="BG82" s="41" t="s">
        <v>128</v>
      </c>
      <c r="BH82" s="39" t="s">
        <v>112</v>
      </c>
      <c r="BI82" s="36" t="s">
        <v>474</v>
      </c>
      <c r="BJ82" s="36" t="s">
        <v>310</v>
      </c>
      <c r="BK82" s="130"/>
      <c r="BL82" s="89"/>
      <c r="BM82" s="92"/>
    </row>
    <row r="83" spans="1:65" ht="30" hidden="1" customHeight="1" x14ac:dyDescent="0.3">
      <c r="A83" s="116"/>
      <c r="B83" s="148">
        <v>181</v>
      </c>
      <c r="C83" s="119"/>
      <c r="D83" s="121"/>
      <c r="E83" s="121"/>
      <c r="F83" s="121"/>
      <c r="G83" s="123"/>
      <c r="H83" s="126"/>
      <c r="I83" s="128"/>
      <c r="J83" s="108"/>
      <c r="K83" s="25" t="s">
        <v>135</v>
      </c>
      <c r="L83" s="26"/>
      <c r="M83" s="146"/>
      <c r="N83" s="108"/>
      <c r="O83" s="105"/>
      <c r="P83" s="112"/>
      <c r="Q83" s="114"/>
      <c r="R83" s="139"/>
      <c r="S83" s="104"/>
      <c r="T83" s="105"/>
      <c r="U83" s="103"/>
      <c r="V83" s="106"/>
      <c r="W83" s="25" t="s">
        <v>137</v>
      </c>
      <c r="X83" s="24"/>
      <c r="Y83" s="27"/>
      <c r="Z83" s="27"/>
      <c r="AA83" s="28"/>
      <c r="AB83" s="29"/>
      <c r="AC83" s="29"/>
      <c r="AD83" s="23"/>
      <c r="AE83" s="23"/>
      <c r="AF83" s="23"/>
      <c r="AG83" s="30"/>
      <c r="AH83" s="23"/>
      <c r="AI83" s="31" t="str">
        <f t="shared" si="4"/>
        <v/>
      </c>
      <c r="AJ83" s="31" t="str">
        <f t="shared" si="3"/>
        <v/>
      </c>
      <c r="AK83" s="23"/>
      <c r="AL83" s="31" t="str">
        <f>IFERROR(VLOOKUP(AJ83&amp;AK83,[2]Tabla_Controles!$B$56:$G$65,5,FALSE),"")</f>
        <v/>
      </c>
      <c r="AM83" s="32" t="str">
        <f t="shared" si="5"/>
        <v/>
      </c>
      <c r="AN83" s="133"/>
      <c r="AO83" s="95"/>
      <c r="AP83" s="136"/>
      <c r="AQ83" s="99"/>
      <c r="AR83" s="101"/>
      <c r="AS83" s="101"/>
      <c r="AT83" s="102"/>
      <c r="AU83" s="83"/>
      <c r="AV83" s="41" t="s">
        <v>141</v>
      </c>
      <c r="AW83" s="49"/>
      <c r="AX83" s="49"/>
      <c r="AY83" s="49"/>
      <c r="AZ83" s="51"/>
      <c r="BA83" s="51"/>
      <c r="BB83" s="142"/>
      <c r="BC83" s="25" t="s">
        <v>137</v>
      </c>
      <c r="BD83" s="39"/>
      <c r="BE83" s="40"/>
      <c r="BF83" s="40"/>
      <c r="BG83" s="41" t="s">
        <v>141</v>
      </c>
      <c r="BH83" s="39"/>
      <c r="BI83" s="36"/>
      <c r="BJ83" s="36"/>
      <c r="BK83" s="130"/>
      <c r="BL83" s="89"/>
      <c r="BM83" s="92"/>
    </row>
    <row r="84" spans="1:65" ht="30" hidden="1" customHeight="1" x14ac:dyDescent="0.3">
      <c r="A84" s="116"/>
      <c r="B84" s="148">
        <v>181</v>
      </c>
      <c r="C84" s="119"/>
      <c r="D84" s="121"/>
      <c r="E84" s="121"/>
      <c r="F84" s="121"/>
      <c r="G84" s="123"/>
      <c r="H84" s="126"/>
      <c r="I84" s="128"/>
      <c r="J84" s="108"/>
      <c r="K84" s="25" t="s">
        <v>144</v>
      </c>
      <c r="L84" s="26"/>
      <c r="M84" s="146"/>
      <c r="N84" s="108"/>
      <c r="O84" s="105"/>
      <c r="P84" s="112"/>
      <c r="Q84" s="114"/>
      <c r="R84" s="139"/>
      <c r="S84" s="104"/>
      <c r="T84" s="105"/>
      <c r="U84" s="103"/>
      <c r="V84" s="106"/>
      <c r="W84" s="25" t="s">
        <v>146</v>
      </c>
      <c r="X84" s="24"/>
      <c r="Y84" s="27"/>
      <c r="Z84" s="27"/>
      <c r="AA84" s="28"/>
      <c r="AB84" s="29"/>
      <c r="AC84" s="29"/>
      <c r="AD84" s="23"/>
      <c r="AE84" s="23"/>
      <c r="AF84" s="23"/>
      <c r="AG84" s="30"/>
      <c r="AH84" s="23"/>
      <c r="AI84" s="31" t="str">
        <f t="shared" si="4"/>
        <v/>
      </c>
      <c r="AJ84" s="31" t="str">
        <f t="shared" si="3"/>
        <v/>
      </c>
      <c r="AK84" s="23"/>
      <c r="AL84" s="31" t="str">
        <f>IFERROR(VLOOKUP(AJ84&amp;AK84,[2]Tabla_Controles!$B$56:$G$65,5,FALSE),"")</f>
        <v/>
      </c>
      <c r="AM84" s="32" t="str">
        <f t="shared" si="5"/>
        <v/>
      </c>
      <c r="AN84" s="133"/>
      <c r="AO84" s="95"/>
      <c r="AP84" s="136"/>
      <c r="AQ84" s="99"/>
      <c r="AR84" s="101"/>
      <c r="AS84" s="101"/>
      <c r="AT84" s="102"/>
      <c r="AU84" s="83"/>
      <c r="AV84" s="41" t="s">
        <v>151</v>
      </c>
      <c r="AW84" s="49"/>
      <c r="AX84" s="49"/>
      <c r="AY84" s="49"/>
      <c r="AZ84" s="51"/>
      <c r="BA84" s="51"/>
      <c r="BB84" s="142"/>
      <c r="BC84" s="25" t="s">
        <v>146</v>
      </c>
      <c r="BD84" s="39"/>
      <c r="BE84" s="40"/>
      <c r="BF84" s="40"/>
      <c r="BG84" s="41" t="s">
        <v>151</v>
      </c>
      <c r="BH84" s="39"/>
      <c r="BI84" s="36"/>
      <c r="BJ84" s="36"/>
      <c r="BK84" s="130"/>
      <c r="BL84" s="89"/>
      <c r="BM84" s="92"/>
    </row>
    <row r="85" spans="1:65" ht="30" hidden="1" customHeight="1" x14ac:dyDescent="0.3">
      <c r="A85" s="116"/>
      <c r="B85" s="148">
        <v>181</v>
      </c>
      <c r="C85" s="119"/>
      <c r="D85" s="121"/>
      <c r="E85" s="121"/>
      <c r="F85" s="121"/>
      <c r="G85" s="123"/>
      <c r="H85" s="126"/>
      <c r="I85" s="128"/>
      <c r="J85" s="108"/>
      <c r="K85" s="25" t="s">
        <v>154</v>
      </c>
      <c r="L85" s="26"/>
      <c r="M85" s="146"/>
      <c r="N85" s="108"/>
      <c r="O85" s="105"/>
      <c r="P85" s="112"/>
      <c r="Q85" s="114"/>
      <c r="R85" s="139"/>
      <c r="S85" s="104"/>
      <c r="T85" s="105"/>
      <c r="U85" s="103"/>
      <c r="V85" s="106"/>
      <c r="W85" s="25" t="s">
        <v>156</v>
      </c>
      <c r="X85" s="24"/>
      <c r="Y85" s="27"/>
      <c r="Z85" s="27"/>
      <c r="AA85" s="28"/>
      <c r="AB85" s="29"/>
      <c r="AC85" s="29"/>
      <c r="AD85" s="23"/>
      <c r="AE85" s="23"/>
      <c r="AF85" s="23"/>
      <c r="AG85" s="30"/>
      <c r="AH85" s="23"/>
      <c r="AI85" s="31" t="str">
        <f t="shared" si="4"/>
        <v/>
      </c>
      <c r="AJ85" s="31" t="str">
        <f t="shared" si="3"/>
        <v/>
      </c>
      <c r="AK85" s="23"/>
      <c r="AL85" s="31" t="str">
        <f>IFERROR(VLOOKUP(AJ85&amp;AK85,[2]Tabla_Controles!$B$56:$G$65,5,FALSE),"")</f>
        <v/>
      </c>
      <c r="AM85" s="32" t="str">
        <f t="shared" si="5"/>
        <v/>
      </c>
      <c r="AN85" s="133"/>
      <c r="AO85" s="95"/>
      <c r="AP85" s="136"/>
      <c r="AQ85" s="99"/>
      <c r="AR85" s="101"/>
      <c r="AS85" s="101"/>
      <c r="AT85" s="102"/>
      <c r="AU85" s="83"/>
      <c r="AV85" s="41" t="s">
        <v>162</v>
      </c>
      <c r="AW85" s="49"/>
      <c r="AX85" s="49"/>
      <c r="AY85" s="49"/>
      <c r="AZ85" s="51"/>
      <c r="BA85" s="51"/>
      <c r="BB85" s="142"/>
      <c r="BC85" s="25" t="s">
        <v>156</v>
      </c>
      <c r="BD85" s="39"/>
      <c r="BE85" s="40"/>
      <c r="BF85" s="40"/>
      <c r="BG85" s="41" t="s">
        <v>162</v>
      </c>
      <c r="BH85" s="39"/>
      <c r="BI85" s="36"/>
      <c r="BJ85" s="36"/>
      <c r="BK85" s="130"/>
      <c r="BL85" s="89"/>
      <c r="BM85" s="92"/>
    </row>
    <row r="86" spans="1:65" ht="30" hidden="1" customHeight="1" x14ac:dyDescent="0.3">
      <c r="A86" s="116"/>
      <c r="B86" s="148">
        <v>181</v>
      </c>
      <c r="C86" s="119"/>
      <c r="D86" s="121"/>
      <c r="E86" s="121"/>
      <c r="F86" s="121"/>
      <c r="G86" s="123"/>
      <c r="H86" s="126"/>
      <c r="I86" s="128"/>
      <c r="J86" s="108"/>
      <c r="K86" s="25" t="s">
        <v>169</v>
      </c>
      <c r="L86" s="26"/>
      <c r="M86" s="146"/>
      <c r="N86" s="108"/>
      <c r="O86" s="105"/>
      <c r="P86" s="112"/>
      <c r="Q86" s="114"/>
      <c r="R86" s="139"/>
      <c r="S86" s="104"/>
      <c r="T86" s="105"/>
      <c r="U86" s="103"/>
      <c r="V86" s="106"/>
      <c r="W86" s="25" t="s">
        <v>171</v>
      </c>
      <c r="X86" s="24"/>
      <c r="Y86" s="27"/>
      <c r="Z86" s="27"/>
      <c r="AA86" s="28"/>
      <c r="AB86" s="29"/>
      <c r="AC86" s="29"/>
      <c r="AD86" s="23"/>
      <c r="AE86" s="23"/>
      <c r="AF86" s="23"/>
      <c r="AG86" s="30"/>
      <c r="AH86" s="23"/>
      <c r="AI86" s="31" t="str">
        <f t="shared" si="4"/>
        <v/>
      </c>
      <c r="AJ86" s="31" t="str">
        <f t="shared" si="3"/>
        <v/>
      </c>
      <c r="AK86" s="23"/>
      <c r="AL86" s="31" t="str">
        <f>IFERROR(VLOOKUP(AJ86&amp;AK86,[2]Tabla_Controles!$B$56:$G$65,5,FALSE),"")</f>
        <v/>
      </c>
      <c r="AM86" s="32" t="str">
        <f t="shared" si="5"/>
        <v/>
      </c>
      <c r="AN86" s="133"/>
      <c r="AO86" s="95"/>
      <c r="AP86" s="136"/>
      <c r="AQ86" s="99"/>
      <c r="AR86" s="101"/>
      <c r="AS86" s="101"/>
      <c r="AT86" s="102"/>
      <c r="AU86" s="83"/>
      <c r="AV86" s="41" t="s">
        <v>176</v>
      </c>
      <c r="AW86" s="49"/>
      <c r="AX86" s="49"/>
      <c r="AY86" s="49"/>
      <c r="AZ86" s="51"/>
      <c r="BA86" s="51"/>
      <c r="BB86" s="142"/>
      <c r="BC86" s="25" t="s">
        <v>171</v>
      </c>
      <c r="BD86" s="39"/>
      <c r="BE86" s="40"/>
      <c r="BF86" s="40"/>
      <c r="BG86" s="41" t="s">
        <v>176</v>
      </c>
      <c r="BH86" s="39"/>
      <c r="BI86" s="36"/>
      <c r="BJ86" s="36"/>
      <c r="BK86" s="130"/>
      <c r="BL86" s="89"/>
      <c r="BM86" s="92"/>
    </row>
    <row r="87" spans="1:65" ht="30" hidden="1" customHeight="1" x14ac:dyDescent="0.3">
      <c r="A87" s="116"/>
      <c r="B87" s="148">
        <v>181</v>
      </c>
      <c r="C87" s="120"/>
      <c r="D87" s="121"/>
      <c r="E87" s="121"/>
      <c r="F87" s="121"/>
      <c r="G87" s="124"/>
      <c r="H87" s="127"/>
      <c r="I87" s="128"/>
      <c r="J87" s="108"/>
      <c r="K87" s="25" t="s">
        <v>186</v>
      </c>
      <c r="L87" s="26"/>
      <c r="M87" s="147"/>
      <c r="N87" s="108"/>
      <c r="O87" s="105"/>
      <c r="P87" s="112"/>
      <c r="Q87" s="115"/>
      <c r="R87" s="140"/>
      <c r="S87" s="104"/>
      <c r="T87" s="105"/>
      <c r="U87" s="103"/>
      <c r="V87" s="106"/>
      <c r="W87" s="25" t="s">
        <v>187</v>
      </c>
      <c r="X87" s="24"/>
      <c r="Y87" s="27"/>
      <c r="Z87" s="27"/>
      <c r="AA87" s="28"/>
      <c r="AB87" s="29"/>
      <c r="AC87" s="29"/>
      <c r="AD87" s="23"/>
      <c r="AE87" s="23"/>
      <c r="AF87" s="23"/>
      <c r="AG87" s="30"/>
      <c r="AH87" s="23"/>
      <c r="AI87" s="31" t="str">
        <f t="shared" si="4"/>
        <v/>
      </c>
      <c r="AJ87" s="31" t="str">
        <f t="shared" si="3"/>
        <v/>
      </c>
      <c r="AK87" s="23"/>
      <c r="AL87" s="31" t="str">
        <f>IFERROR(VLOOKUP(AJ87&amp;AK87,[2]Tabla_Controles!$B$56:$G$65,5,FALSE),"")</f>
        <v/>
      </c>
      <c r="AM87" s="32" t="str">
        <f t="shared" si="5"/>
        <v/>
      </c>
      <c r="AN87" s="134"/>
      <c r="AO87" s="96"/>
      <c r="AP87" s="137"/>
      <c r="AQ87" s="100"/>
      <c r="AR87" s="101"/>
      <c r="AS87" s="101"/>
      <c r="AT87" s="102"/>
      <c r="AU87" s="83"/>
      <c r="AV87" s="41" t="s">
        <v>188</v>
      </c>
      <c r="AW87" s="49"/>
      <c r="AX87" s="49"/>
      <c r="AY87" s="49"/>
      <c r="AZ87" s="51"/>
      <c r="BA87" s="51"/>
      <c r="BB87" s="143"/>
      <c r="BC87" s="25" t="s">
        <v>187</v>
      </c>
      <c r="BD87" s="39"/>
      <c r="BE87" s="40"/>
      <c r="BF87" s="40"/>
      <c r="BG87" s="41" t="s">
        <v>188</v>
      </c>
      <c r="BH87" s="39"/>
      <c r="BI87" s="36"/>
      <c r="BJ87" s="36"/>
      <c r="BK87" s="131"/>
      <c r="BL87" s="90"/>
      <c r="BM87" s="93"/>
    </row>
    <row r="88" spans="1:65" ht="98.1" customHeight="1" x14ac:dyDescent="0.3">
      <c r="A88" s="116" t="str">
        <f>C88&amp;COUNTIF($C$10:C88,C88)</f>
        <v>Corrupción12</v>
      </c>
      <c r="B88" s="148">
        <v>182</v>
      </c>
      <c r="C88" s="118" t="s">
        <v>81</v>
      </c>
      <c r="D88" s="121" t="s">
        <v>475</v>
      </c>
      <c r="E88" s="121" t="s">
        <v>433</v>
      </c>
      <c r="F88" s="121" t="s">
        <v>454</v>
      </c>
      <c r="G88" s="122" t="s">
        <v>455</v>
      </c>
      <c r="H88" s="125" t="s">
        <v>476</v>
      </c>
      <c r="I88" s="128" t="str">
        <f>"Posibilidad de recibir o solicitar cualquier dádiva o beneficio a nombre propio o de terceros, con el fin de "&amp;J88</f>
        <v>Posibilidad de recibir o solicitar cualquier dádiva o beneficio a nombre propio o de terceros, con el fin de alterar o modificar irregular o ilícitamente la valoración o avalúos de los bienes administrados por SAE.</v>
      </c>
      <c r="J88" s="108" t="s">
        <v>477</v>
      </c>
      <c r="K88" s="25" t="s">
        <v>88</v>
      </c>
      <c r="L88" s="26" t="s">
        <v>478</v>
      </c>
      <c r="M88" s="145" t="s">
        <v>479</v>
      </c>
      <c r="N88" s="108" t="s">
        <v>91</v>
      </c>
      <c r="O88" s="105" t="str">
        <f>IF(N88="","",IF(OR($N88=[2]Tabla_Probabilidad!$D$20,$N88=[2]Tabla_Probabilidad!$J$20),"Muy Baja",IF(OR($N88=[2]Tabla_Probabilidad!$E$20,$N88=[2]Tabla_Probabilidad!$K$20),"Baja",IF(OR($N88=[2]Tabla_Probabilidad!$F$20,$N88=[2]Tabla_Probabilidad!$L$20),"Media",IF(OR($N88=[2]Tabla_Probabilidad!$G$20,$N88=[2]Tabla_Probabilidad!$M$20),"Alta",IF(OR($N88=[2]Tabla_Probabilidad!$H$20,$N88=[2]Tabla_Probabilidad!$N$20),"Muy Alta"))))))</f>
        <v>Media</v>
      </c>
      <c r="P88" s="112">
        <f>IF(O88="Muy Baja",1,IF(O88="Baja",2,IF(O88="Media",3,IF(O88="Alta",4,IF(O88="Muy Alta",5,"")))))</f>
        <v>3</v>
      </c>
      <c r="Q88" s="113" t="str">
        <f>IFERROR(IF($C88="Corrupción",HYPERLINK("#"&amp;"Impacto_Riesgos!C"&amp;MATCH($B88,[2]Impacto_Riesgos!$B$10:$B$138,0)+9,"Calcula el impacto aquí"),"")," ")</f>
        <v>Calcula el impacto aquí</v>
      </c>
      <c r="R88" s="138">
        <f>IFERROR(VLOOKUP(A88,[2]Impacto_Riesgos!$A$8:$W$138,23,),"NA")</f>
        <v>16</v>
      </c>
      <c r="S88" s="104" t="s">
        <v>92</v>
      </c>
      <c r="T88" s="105" t="str">
        <f>IF($S88='[2]Tabla Impacto'!$F$10,"Moderado",IF($S88='[2]Tabla Impacto'!$G$10,"Mayor",IF($S88='[2]Tabla Impacto'!$H$10,"Catastrófico","")))</f>
        <v>Catastrófico</v>
      </c>
      <c r="U88" s="103">
        <f>IF(T88="Leve",1,IF(T88="Menor",2,IF(T88="Moderado",3,IF(T88="Mayor",4,IF(T88="Catastrófico",5,"")))))</f>
        <v>5</v>
      </c>
      <c r="V88" s="106" t="str">
        <f>IF(OR(AND($O88="Muy Baja",T88="Leve"),AND($O88="Muy Baja",T88="Menor"),AND($O88="Baja",T88="Leve"),AND($O88="Baja",T88="Menor"),AND($O88="Media",T88="Leve")),"Bajo",IF(OR(AND($O88="Muy baja",T88="Moderado"),AND($O88="Baja",T88="Moderado"),AND($O88="Media",T88="Menor"),AND($O88="Alta",T88="Leve")),"Moderado",IF(OR(AND($O88="Muy Baja",T88="Mayor"),AND($O88="Baja",T88="Mayor"),AND($O88="Media",T88="Moderado"),AND($O88="Alta",T88="Menor"),AND($O88="Alta",T88="Moderado"),AND($O88="Muy Alta",T88="Leve"),AND($O88="Muy Alta",T88="Menor")),"Alto",IF(OR(AND($O88="Muy Baja",T88="Catastrófico"),AND($O88="Baja",T88="Catastrófico"),AND($O88="Media",T88="Mayor"),AND($O88="Media",T88="Catastrófico"),AND($O88="Alta",T88="Mayor"),AND($O88="Alta",T88="Catastrófico"),AND($O88="Muy Alta",T88="Moderado"),AND($O88="Muy Alta",T88="Mayor"),AND($O88="Muy Alta",T88="Catastrófico")),"Extremo",""))))</f>
        <v>Extremo</v>
      </c>
      <c r="W88" s="25" t="s">
        <v>93</v>
      </c>
      <c r="X88" s="24" t="s">
        <v>480</v>
      </c>
      <c r="Y88" s="27" t="s">
        <v>481</v>
      </c>
      <c r="Z88" s="27" t="s">
        <v>482</v>
      </c>
      <c r="AA88" s="28" t="s">
        <v>483</v>
      </c>
      <c r="AB88" s="29" t="s">
        <v>98</v>
      </c>
      <c r="AC88" s="29" t="s">
        <v>99</v>
      </c>
      <c r="AD88" s="23" t="s">
        <v>100</v>
      </c>
      <c r="AE88" s="23" t="s">
        <v>101</v>
      </c>
      <c r="AF88" s="23" t="s">
        <v>102</v>
      </c>
      <c r="AG88" s="30" t="s">
        <v>100</v>
      </c>
      <c r="AH88" s="23" t="s">
        <v>103</v>
      </c>
      <c r="AI88" s="31">
        <f t="shared" si="4"/>
        <v>100</v>
      </c>
      <c r="AJ88" s="31" t="str">
        <f t="shared" si="3"/>
        <v>Fuerte</v>
      </c>
      <c r="AK88" s="23" t="s">
        <v>104</v>
      </c>
      <c r="AL88" s="31" t="str">
        <f>IFERROR(VLOOKUP(AJ88&amp;AK88,[2]Tabla_Controles!$B$56:$G$65,5,FALSE),"")</f>
        <v>Fuerte</v>
      </c>
      <c r="AM88" s="32">
        <f t="shared" si="5"/>
        <v>100</v>
      </c>
      <c r="AN88" s="132">
        <f>IFERROR(AVERAGE(AM88:AM94),"")</f>
        <v>80</v>
      </c>
      <c r="AO88" s="94" t="str">
        <f>IF($AN88=100,"Fuerte",IF($AN88&lt;100,"Moderado",IF($AN88&lt;50,"Débil",IF($AN88=0,"",""))))</f>
        <v>Moderado</v>
      </c>
      <c r="AP88" s="135" t="s">
        <v>105</v>
      </c>
      <c r="AQ88" s="98">
        <f>IFERROR(P88-VLOOKUP(AO88&amp;AP88,[2]Tabla_Controles!$B$77:$E$83,4,0),"")</f>
        <v>2</v>
      </c>
      <c r="AR88" s="101" t="str">
        <f>IF($AQ88="","",IF($AQ88=1,"Muy Baja",IF($AQ88=2,"Baja",IF($AQ88=3,"Media",IF($AQ88=4,"Alta",IF($AQ88=5,"Muy Alta","Muy Baja"))))))</f>
        <v>Baja</v>
      </c>
      <c r="AS88" s="101" t="str">
        <f>T88</f>
        <v>Catastrófico</v>
      </c>
      <c r="AT88" s="102" t="str">
        <f>IF(OR(AND($AR88="Muy Baja",$AS88="Leve"),AND($AR88="Muy Baja",$AS88="Menor"),AND($AR88="Baja",$AS88="Leve"),AND($AR88="Baja",$AS88="Menor"),AND($AR88="Media",$AS88="Leve")),"Bajo",IF(OR(AND($AR88="Muy baja",$AS88="Moderado"),AND($AR88="Baja",$AS88="Moderado"),AND($AR88="Media",$AS88="Menor"),AND($AR88="Alta",$AS88="Leve")),"Moderado",IF(OR(AND($AR88="Muy Baja",$AS88="Mayor"),AND($AR88="Baja",$AS88="Mayor"),AND($AR88="Media",$AS88="Moderado"),AND($AR88="Alta",$AS88="Menor"),AND($AR88="Alta",$AS88="Moderado"),AND($AR88="Muy Alta",$AS88="Leve"),AND($AR88="Muy Alta",$AS88="Menor")),"Alto",IF(OR(AND($AR88="Muy Baja",$AS88="Catastrófico"),AND($AR88="Baja",$AS88="Catastrófico"),AND($AR88="Media",$AS88="Mayor"),AND($AR88="Media",$AS88="Catastrófico"),AND($AR88="Alta",$AS88="Mayor"),AND($AR88="Alta",$AS88="Catastrófico"),AND($AR88="Muy Alta",$AS88="Moderado"),AND($AR88="Muy Alta",$AS88="Mayor"),AND($AR88="Muy Alta",$AS88="Catastrófico")),"Extremo",""))))</f>
        <v>Extremo</v>
      </c>
      <c r="AU88" s="83" t="s">
        <v>106</v>
      </c>
      <c r="AV88" s="41" t="s">
        <v>107</v>
      </c>
      <c r="AW88" s="34" t="s">
        <v>255</v>
      </c>
      <c r="AX88" s="35" t="s">
        <v>201</v>
      </c>
      <c r="AY88" s="36" t="s">
        <v>232</v>
      </c>
      <c r="AZ88" s="37">
        <v>45260</v>
      </c>
      <c r="BA88" s="37">
        <v>45291</v>
      </c>
      <c r="BB88" s="141" t="s">
        <v>111</v>
      </c>
      <c r="BC88" s="25" t="s">
        <v>93</v>
      </c>
      <c r="BD88" s="39" t="s">
        <v>112</v>
      </c>
      <c r="BE88" s="40" t="s">
        <v>484</v>
      </c>
      <c r="BF88" s="40" t="s">
        <v>485</v>
      </c>
      <c r="BG88" s="41" t="s">
        <v>107</v>
      </c>
      <c r="BH88" s="39" t="s">
        <v>181</v>
      </c>
      <c r="BI88" s="36" t="s">
        <v>486</v>
      </c>
      <c r="BJ88" s="36" t="s">
        <v>487</v>
      </c>
      <c r="BK88" s="129" t="s">
        <v>117</v>
      </c>
      <c r="BL88" s="144" t="s">
        <v>488</v>
      </c>
      <c r="BM88" s="129" t="s">
        <v>489</v>
      </c>
    </row>
    <row r="89" spans="1:65" ht="132" x14ac:dyDescent="0.3">
      <c r="A89" s="116"/>
      <c r="B89" s="148">
        <v>182</v>
      </c>
      <c r="C89" s="119"/>
      <c r="D89" s="121"/>
      <c r="E89" s="121"/>
      <c r="F89" s="121"/>
      <c r="G89" s="123"/>
      <c r="H89" s="126"/>
      <c r="I89" s="128"/>
      <c r="J89" s="108"/>
      <c r="K89" s="25" t="s">
        <v>120</v>
      </c>
      <c r="L89" s="26" t="s">
        <v>490</v>
      </c>
      <c r="M89" s="146"/>
      <c r="N89" s="108"/>
      <c r="O89" s="105"/>
      <c r="P89" s="112"/>
      <c r="Q89" s="114"/>
      <c r="R89" s="139"/>
      <c r="S89" s="104"/>
      <c r="T89" s="105"/>
      <c r="U89" s="103"/>
      <c r="V89" s="106"/>
      <c r="W89" s="25" t="s">
        <v>122</v>
      </c>
      <c r="X89" s="24" t="s">
        <v>449</v>
      </c>
      <c r="Y89" s="27" t="s">
        <v>450</v>
      </c>
      <c r="Z89" s="27" t="s">
        <v>451</v>
      </c>
      <c r="AA89" s="28" t="s">
        <v>416</v>
      </c>
      <c r="AB89" s="29" t="s">
        <v>98</v>
      </c>
      <c r="AC89" s="29" t="s">
        <v>99</v>
      </c>
      <c r="AD89" s="23" t="s">
        <v>100</v>
      </c>
      <c r="AE89" s="23" t="s">
        <v>101</v>
      </c>
      <c r="AF89" s="23" t="s">
        <v>102</v>
      </c>
      <c r="AG89" s="30" t="s">
        <v>100</v>
      </c>
      <c r="AH89" s="23" t="s">
        <v>103</v>
      </c>
      <c r="AI89" s="31">
        <f t="shared" si="4"/>
        <v>100</v>
      </c>
      <c r="AJ89" s="31" t="str">
        <f t="shared" si="3"/>
        <v>Fuerte</v>
      </c>
      <c r="AK89" s="23" t="s">
        <v>104</v>
      </c>
      <c r="AL89" s="31" t="str">
        <f>IFERROR(VLOOKUP(AJ89&amp;AK89,[2]Tabla_Controles!$B$56:$G$65,5,FALSE),"")</f>
        <v>Fuerte</v>
      </c>
      <c r="AM89" s="32">
        <f t="shared" si="5"/>
        <v>100</v>
      </c>
      <c r="AN89" s="133"/>
      <c r="AO89" s="95"/>
      <c r="AP89" s="136"/>
      <c r="AQ89" s="99"/>
      <c r="AR89" s="101"/>
      <c r="AS89" s="101"/>
      <c r="AT89" s="102"/>
      <c r="AU89" s="83"/>
      <c r="AV89" s="41" t="s">
        <v>128</v>
      </c>
      <c r="AW89" s="26" t="s">
        <v>96</v>
      </c>
      <c r="AX89" s="26" t="s">
        <v>96</v>
      </c>
      <c r="AY89" s="26" t="s">
        <v>96</v>
      </c>
      <c r="AZ89" s="26" t="s">
        <v>96</v>
      </c>
      <c r="BA89" s="26" t="s">
        <v>96</v>
      </c>
      <c r="BB89" s="142"/>
      <c r="BC89" s="25" t="s">
        <v>122</v>
      </c>
      <c r="BD89" s="39" t="s">
        <v>112</v>
      </c>
      <c r="BE89" s="75" t="s">
        <v>491</v>
      </c>
      <c r="BF89" s="76" t="s">
        <v>492</v>
      </c>
      <c r="BG89" s="41" t="s">
        <v>128</v>
      </c>
      <c r="BH89" s="45"/>
      <c r="BI89" s="46"/>
      <c r="BJ89" s="46"/>
      <c r="BK89" s="130"/>
      <c r="BL89" s="89"/>
      <c r="BM89" s="92"/>
    </row>
    <row r="90" spans="1:65" ht="247.5" x14ac:dyDescent="0.3">
      <c r="A90" s="116"/>
      <c r="B90" s="148">
        <v>182</v>
      </c>
      <c r="C90" s="119"/>
      <c r="D90" s="121"/>
      <c r="E90" s="121"/>
      <c r="F90" s="121"/>
      <c r="G90" s="123"/>
      <c r="H90" s="126"/>
      <c r="I90" s="128"/>
      <c r="J90" s="108"/>
      <c r="K90" s="25" t="s">
        <v>135</v>
      </c>
      <c r="L90" s="26" t="s">
        <v>493</v>
      </c>
      <c r="M90" s="146"/>
      <c r="N90" s="108"/>
      <c r="O90" s="105"/>
      <c r="P90" s="112"/>
      <c r="Q90" s="114"/>
      <c r="R90" s="139"/>
      <c r="S90" s="104"/>
      <c r="T90" s="105"/>
      <c r="U90" s="103"/>
      <c r="V90" s="106"/>
      <c r="W90" s="25" t="s">
        <v>137</v>
      </c>
      <c r="X90" s="24" t="s">
        <v>494</v>
      </c>
      <c r="Y90" s="27" t="s">
        <v>495</v>
      </c>
      <c r="Z90" s="27" t="s">
        <v>496</v>
      </c>
      <c r="AA90" s="28" t="s">
        <v>497</v>
      </c>
      <c r="AB90" s="29" t="s">
        <v>98</v>
      </c>
      <c r="AC90" s="29" t="s">
        <v>99</v>
      </c>
      <c r="AD90" s="23" t="s">
        <v>100</v>
      </c>
      <c r="AE90" s="23" t="s">
        <v>101</v>
      </c>
      <c r="AF90" s="23" t="s">
        <v>102</v>
      </c>
      <c r="AG90" s="30" t="s">
        <v>100</v>
      </c>
      <c r="AH90" s="23" t="s">
        <v>103</v>
      </c>
      <c r="AI90" s="31">
        <f t="shared" si="4"/>
        <v>100</v>
      </c>
      <c r="AJ90" s="31" t="str">
        <f t="shared" si="3"/>
        <v>Fuerte</v>
      </c>
      <c r="AK90" s="23" t="s">
        <v>104</v>
      </c>
      <c r="AL90" s="31" t="str">
        <f>IFERROR(VLOOKUP(AJ90&amp;AK90,[2]Tabla_Controles!$B$56:$G$65,5,FALSE),"")</f>
        <v>Fuerte</v>
      </c>
      <c r="AM90" s="32">
        <f t="shared" si="5"/>
        <v>100</v>
      </c>
      <c r="AN90" s="133"/>
      <c r="AO90" s="95"/>
      <c r="AP90" s="136"/>
      <c r="AQ90" s="99"/>
      <c r="AR90" s="101"/>
      <c r="AS90" s="101"/>
      <c r="AT90" s="102"/>
      <c r="AU90" s="83"/>
      <c r="AV90" s="41" t="s">
        <v>141</v>
      </c>
      <c r="AW90" s="26" t="s">
        <v>498</v>
      </c>
      <c r="AX90" s="26" t="s">
        <v>499</v>
      </c>
      <c r="AY90" s="53" t="s">
        <v>199</v>
      </c>
      <c r="AZ90" s="24" t="s">
        <v>131</v>
      </c>
      <c r="BA90" s="38" t="s">
        <v>110</v>
      </c>
      <c r="BB90" s="142"/>
      <c r="BC90" s="25" t="s">
        <v>137</v>
      </c>
      <c r="BD90" s="39" t="s">
        <v>112</v>
      </c>
      <c r="BE90" s="66" t="s">
        <v>500</v>
      </c>
      <c r="BF90" s="66" t="s">
        <v>501</v>
      </c>
      <c r="BG90" s="41" t="s">
        <v>141</v>
      </c>
      <c r="BH90" s="39" t="s">
        <v>112</v>
      </c>
      <c r="BI90" s="40" t="s">
        <v>502</v>
      </c>
      <c r="BJ90" s="40" t="s">
        <v>503</v>
      </c>
      <c r="BK90" s="130"/>
      <c r="BL90" s="89"/>
      <c r="BM90" s="92"/>
    </row>
    <row r="91" spans="1:65" ht="409.5" x14ac:dyDescent="0.3">
      <c r="A91" s="116"/>
      <c r="B91" s="148">
        <v>182</v>
      </c>
      <c r="C91" s="119"/>
      <c r="D91" s="121"/>
      <c r="E91" s="121"/>
      <c r="F91" s="121"/>
      <c r="G91" s="123"/>
      <c r="H91" s="126"/>
      <c r="I91" s="128"/>
      <c r="J91" s="108"/>
      <c r="K91" s="25" t="s">
        <v>144</v>
      </c>
      <c r="L91" s="26" t="s">
        <v>504</v>
      </c>
      <c r="M91" s="146"/>
      <c r="N91" s="108"/>
      <c r="O91" s="105"/>
      <c r="P91" s="112"/>
      <c r="Q91" s="114"/>
      <c r="R91" s="139"/>
      <c r="S91" s="104"/>
      <c r="T91" s="105"/>
      <c r="U91" s="103"/>
      <c r="V91" s="106"/>
      <c r="W91" s="25" t="s">
        <v>146</v>
      </c>
      <c r="X91" s="24" t="s">
        <v>505</v>
      </c>
      <c r="Y91" s="27" t="s">
        <v>506</v>
      </c>
      <c r="Z91" s="27" t="s">
        <v>507</v>
      </c>
      <c r="AA91" s="28" t="s">
        <v>483</v>
      </c>
      <c r="AB91" s="29" t="s">
        <v>98</v>
      </c>
      <c r="AC91" s="29" t="s">
        <v>99</v>
      </c>
      <c r="AD91" s="23" t="s">
        <v>100</v>
      </c>
      <c r="AE91" s="23" t="s">
        <v>161</v>
      </c>
      <c r="AF91" s="23" t="s">
        <v>102</v>
      </c>
      <c r="AG91" s="30" t="s">
        <v>100</v>
      </c>
      <c r="AH91" s="23" t="s">
        <v>103</v>
      </c>
      <c r="AI91" s="31">
        <f t="shared" si="4"/>
        <v>95</v>
      </c>
      <c r="AJ91" s="31" t="str">
        <f t="shared" si="3"/>
        <v>Moderado</v>
      </c>
      <c r="AK91" s="23" t="s">
        <v>104</v>
      </c>
      <c r="AL91" s="31" t="str">
        <f>IFERROR(VLOOKUP(AJ91&amp;AK91,[2]Tabla_Controles!$B$56:$G$65,5,FALSE),"")</f>
        <v>Moderado</v>
      </c>
      <c r="AM91" s="32">
        <f t="shared" si="5"/>
        <v>50</v>
      </c>
      <c r="AN91" s="133"/>
      <c r="AO91" s="95"/>
      <c r="AP91" s="136"/>
      <c r="AQ91" s="99"/>
      <c r="AR91" s="101"/>
      <c r="AS91" s="101"/>
      <c r="AT91" s="102"/>
      <c r="AU91" s="83"/>
      <c r="AV91" s="41" t="s">
        <v>151</v>
      </c>
      <c r="AW91" s="26" t="s">
        <v>96</v>
      </c>
      <c r="AX91" s="26" t="s">
        <v>96</v>
      </c>
      <c r="AY91" s="26" t="s">
        <v>96</v>
      </c>
      <c r="AZ91" s="26" t="s">
        <v>96</v>
      </c>
      <c r="BA91" s="26" t="s">
        <v>96</v>
      </c>
      <c r="BB91" s="142"/>
      <c r="BC91" s="25" t="s">
        <v>146</v>
      </c>
      <c r="BD91" s="39" t="s">
        <v>112</v>
      </c>
      <c r="BE91" s="40" t="s">
        <v>508</v>
      </c>
      <c r="BF91" s="40" t="s">
        <v>509</v>
      </c>
      <c r="BG91" s="41" t="s">
        <v>151</v>
      </c>
      <c r="BH91" s="45"/>
      <c r="BI91" s="46"/>
      <c r="BJ91" s="46"/>
      <c r="BK91" s="130"/>
      <c r="BL91" s="89"/>
      <c r="BM91" s="92"/>
    </row>
    <row r="92" spans="1:65" ht="409.5" x14ac:dyDescent="0.3">
      <c r="A92" s="116"/>
      <c r="B92" s="148">
        <v>182</v>
      </c>
      <c r="C92" s="119"/>
      <c r="D92" s="121"/>
      <c r="E92" s="121"/>
      <c r="F92" s="121"/>
      <c r="G92" s="123"/>
      <c r="H92" s="126"/>
      <c r="I92" s="128"/>
      <c r="J92" s="108"/>
      <c r="K92" s="25" t="s">
        <v>154</v>
      </c>
      <c r="L92" s="26" t="s">
        <v>510</v>
      </c>
      <c r="M92" s="146"/>
      <c r="N92" s="108"/>
      <c r="O92" s="105"/>
      <c r="P92" s="112"/>
      <c r="Q92" s="114"/>
      <c r="R92" s="139"/>
      <c r="S92" s="104"/>
      <c r="T92" s="105"/>
      <c r="U92" s="103"/>
      <c r="V92" s="106"/>
      <c r="W92" s="25" t="s">
        <v>156</v>
      </c>
      <c r="X92" s="24" t="s">
        <v>511</v>
      </c>
      <c r="Y92" s="27" t="s">
        <v>512</v>
      </c>
      <c r="Z92" s="27" t="s">
        <v>507</v>
      </c>
      <c r="AA92" s="28" t="s">
        <v>483</v>
      </c>
      <c r="AB92" s="29" t="s">
        <v>98</v>
      </c>
      <c r="AC92" s="29" t="s">
        <v>99</v>
      </c>
      <c r="AD92" s="23" t="s">
        <v>100</v>
      </c>
      <c r="AE92" s="23" t="s">
        <v>161</v>
      </c>
      <c r="AF92" s="23" t="s">
        <v>102</v>
      </c>
      <c r="AG92" s="30" t="s">
        <v>100</v>
      </c>
      <c r="AH92" s="23" t="s">
        <v>103</v>
      </c>
      <c r="AI92" s="31">
        <f t="shared" si="4"/>
        <v>95</v>
      </c>
      <c r="AJ92" s="31" t="str">
        <f t="shared" si="3"/>
        <v>Moderado</v>
      </c>
      <c r="AK92" s="23" t="s">
        <v>104</v>
      </c>
      <c r="AL92" s="31" t="str">
        <f>IFERROR(VLOOKUP(AJ92&amp;AK92,[2]Tabla_Controles!$B$56:$G$65,5,FALSE),"")</f>
        <v>Moderado</v>
      </c>
      <c r="AM92" s="32">
        <f t="shared" si="5"/>
        <v>50</v>
      </c>
      <c r="AN92" s="133"/>
      <c r="AO92" s="95"/>
      <c r="AP92" s="136"/>
      <c r="AQ92" s="99"/>
      <c r="AR92" s="101"/>
      <c r="AS92" s="101"/>
      <c r="AT92" s="102"/>
      <c r="AU92" s="83"/>
      <c r="AV92" s="41" t="s">
        <v>162</v>
      </c>
      <c r="AW92" s="26" t="s">
        <v>96</v>
      </c>
      <c r="AX92" s="26" t="s">
        <v>96</v>
      </c>
      <c r="AY92" s="26" t="s">
        <v>96</v>
      </c>
      <c r="AZ92" s="26" t="s">
        <v>96</v>
      </c>
      <c r="BA92" s="26" t="s">
        <v>96</v>
      </c>
      <c r="BB92" s="142"/>
      <c r="BC92" s="25" t="s">
        <v>156</v>
      </c>
      <c r="BD92" s="39" t="s">
        <v>112</v>
      </c>
      <c r="BE92" s="40" t="s">
        <v>513</v>
      </c>
      <c r="BF92" s="40" t="s">
        <v>514</v>
      </c>
      <c r="BG92" s="41" t="s">
        <v>162</v>
      </c>
      <c r="BH92" s="45"/>
      <c r="BI92" s="46"/>
      <c r="BJ92" s="46"/>
      <c r="BK92" s="130"/>
      <c r="BL92" s="89"/>
      <c r="BM92" s="92"/>
    </row>
    <row r="93" spans="1:65" ht="33" hidden="1" x14ac:dyDescent="0.3">
      <c r="A93" s="116"/>
      <c r="B93" s="148">
        <v>182</v>
      </c>
      <c r="C93" s="119"/>
      <c r="D93" s="121"/>
      <c r="E93" s="121"/>
      <c r="F93" s="121"/>
      <c r="G93" s="123"/>
      <c r="H93" s="126"/>
      <c r="I93" s="128"/>
      <c r="J93" s="108"/>
      <c r="K93" s="25" t="s">
        <v>169</v>
      </c>
      <c r="L93" s="26"/>
      <c r="M93" s="146"/>
      <c r="N93" s="108"/>
      <c r="O93" s="105"/>
      <c r="P93" s="112"/>
      <c r="Q93" s="114"/>
      <c r="R93" s="139"/>
      <c r="S93" s="104"/>
      <c r="T93" s="105"/>
      <c r="U93" s="103"/>
      <c r="V93" s="106"/>
      <c r="W93" s="25" t="s">
        <v>171</v>
      </c>
      <c r="X93" s="24"/>
      <c r="Y93" s="27"/>
      <c r="Z93" s="27"/>
      <c r="AA93" s="28"/>
      <c r="AB93" s="29"/>
      <c r="AC93" s="29"/>
      <c r="AD93" s="23"/>
      <c r="AE93" s="23"/>
      <c r="AF93" s="23"/>
      <c r="AG93" s="30"/>
      <c r="AH93" s="23"/>
      <c r="AI93" s="31" t="str">
        <f t="shared" si="4"/>
        <v/>
      </c>
      <c r="AJ93" s="31" t="str">
        <f t="shared" si="3"/>
        <v/>
      </c>
      <c r="AK93" s="23"/>
      <c r="AL93" s="31" t="str">
        <f>IFERROR(VLOOKUP(AJ93&amp;AK93,[2]Tabla_Controles!$B$56:$G$65,5,FALSE),"")</f>
        <v/>
      </c>
      <c r="AM93" s="32" t="str">
        <f t="shared" si="5"/>
        <v/>
      </c>
      <c r="AN93" s="133"/>
      <c r="AO93" s="95"/>
      <c r="AP93" s="136"/>
      <c r="AQ93" s="99"/>
      <c r="AR93" s="101"/>
      <c r="AS93" s="101"/>
      <c r="AT93" s="102"/>
      <c r="AU93" s="83"/>
      <c r="AV93" s="41" t="s">
        <v>176</v>
      </c>
      <c r="AW93" s="49"/>
      <c r="AX93" s="49"/>
      <c r="AY93" s="49"/>
      <c r="AZ93" s="51"/>
      <c r="BA93" s="51"/>
      <c r="BB93" s="142"/>
      <c r="BC93" s="25" t="s">
        <v>171</v>
      </c>
      <c r="BD93" s="39"/>
      <c r="BE93" s="40"/>
      <c r="BF93" s="40"/>
      <c r="BG93" s="41" t="s">
        <v>176</v>
      </c>
      <c r="BH93" s="39"/>
      <c r="BI93" s="36"/>
      <c r="BJ93" s="36"/>
      <c r="BK93" s="130"/>
      <c r="BL93" s="89"/>
      <c r="BM93" s="92"/>
    </row>
    <row r="94" spans="1:65" ht="33" hidden="1" x14ac:dyDescent="0.3">
      <c r="A94" s="116"/>
      <c r="B94" s="148">
        <v>182</v>
      </c>
      <c r="C94" s="120"/>
      <c r="D94" s="121"/>
      <c r="E94" s="121"/>
      <c r="F94" s="121"/>
      <c r="G94" s="124"/>
      <c r="H94" s="127"/>
      <c r="I94" s="128"/>
      <c r="J94" s="108"/>
      <c r="K94" s="25" t="s">
        <v>186</v>
      </c>
      <c r="L94" s="26"/>
      <c r="M94" s="147"/>
      <c r="N94" s="108"/>
      <c r="O94" s="105"/>
      <c r="P94" s="112"/>
      <c r="Q94" s="115"/>
      <c r="R94" s="140"/>
      <c r="S94" s="104"/>
      <c r="T94" s="105"/>
      <c r="U94" s="103"/>
      <c r="V94" s="106"/>
      <c r="W94" s="25" t="s">
        <v>187</v>
      </c>
      <c r="X94" s="24"/>
      <c r="Y94" s="27"/>
      <c r="Z94" s="27"/>
      <c r="AA94" s="28"/>
      <c r="AB94" s="29"/>
      <c r="AC94" s="29"/>
      <c r="AD94" s="23"/>
      <c r="AE94" s="23"/>
      <c r="AF94" s="23"/>
      <c r="AG94" s="30"/>
      <c r="AH94" s="23"/>
      <c r="AI94" s="31" t="str">
        <f t="shared" si="4"/>
        <v/>
      </c>
      <c r="AJ94" s="31" t="str">
        <f t="shared" si="3"/>
        <v/>
      </c>
      <c r="AK94" s="23"/>
      <c r="AL94" s="31" t="str">
        <f>IFERROR(VLOOKUP(AJ94&amp;AK94,[2]Tabla_Controles!$B$56:$G$65,5,FALSE),"")</f>
        <v/>
      </c>
      <c r="AM94" s="32" t="str">
        <f t="shared" si="5"/>
        <v/>
      </c>
      <c r="AN94" s="134"/>
      <c r="AO94" s="96"/>
      <c r="AP94" s="137"/>
      <c r="AQ94" s="100"/>
      <c r="AR94" s="101"/>
      <c r="AS94" s="101"/>
      <c r="AT94" s="102"/>
      <c r="AU94" s="83"/>
      <c r="AV94" s="41" t="s">
        <v>188</v>
      </c>
      <c r="AW94" s="49"/>
      <c r="AX94" s="49"/>
      <c r="AY94" s="49"/>
      <c r="AZ94" s="51"/>
      <c r="BA94" s="51"/>
      <c r="BB94" s="143"/>
      <c r="BC94" s="25" t="s">
        <v>187</v>
      </c>
      <c r="BD94" s="39"/>
      <c r="BE94" s="40"/>
      <c r="BF94" s="40"/>
      <c r="BG94" s="41" t="s">
        <v>188</v>
      </c>
      <c r="BH94" s="39"/>
      <c r="BI94" s="36"/>
      <c r="BJ94" s="36"/>
      <c r="BK94" s="131"/>
      <c r="BL94" s="90"/>
      <c r="BM94" s="93"/>
    </row>
    <row r="95" spans="1:65" ht="84" customHeight="1" x14ac:dyDescent="0.3">
      <c r="A95" s="116" t="str">
        <f>C95&amp;COUNTIF($C$10:C95,C95)</f>
        <v>Corrupción13</v>
      </c>
      <c r="B95" s="148">
        <v>183</v>
      </c>
      <c r="C95" s="118" t="s">
        <v>81</v>
      </c>
      <c r="D95" s="121" t="s">
        <v>82</v>
      </c>
      <c r="E95" s="121" t="s">
        <v>433</v>
      </c>
      <c r="F95" s="121" t="s">
        <v>454</v>
      </c>
      <c r="G95" s="122" t="s">
        <v>455</v>
      </c>
      <c r="H95" s="125" t="s">
        <v>515</v>
      </c>
      <c r="I95" s="128" t="str">
        <f>"Posibilidad de recibir o solicitar cualquier dádiva o beneficio a nombre propio o de terceros, con el fin de "&amp;J95</f>
        <v>Posibilidad de recibir o solicitar cualquier dádiva o beneficio a nombre propio o de terceros, con el fin de alterar la valoración de los estimados de renta de los bienes inmuebles administrados por SAE.</v>
      </c>
      <c r="J95" s="108" t="s">
        <v>516</v>
      </c>
      <c r="K95" s="25" t="s">
        <v>88</v>
      </c>
      <c r="L95" s="26" t="s">
        <v>517</v>
      </c>
      <c r="M95" s="145" t="s">
        <v>518</v>
      </c>
      <c r="N95" s="108" t="s">
        <v>91</v>
      </c>
      <c r="O95" s="105" t="str">
        <f>IF(N95="","",IF(OR($N95=[2]Tabla_Probabilidad!$D$20,$N95=[2]Tabla_Probabilidad!$J$20),"Muy Baja",IF(OR($N95=[2]Tabla_Probabilidad!$E$20,$N95=[2]Tabla_Probabilidad!$K$20),"Baja",IF(OR($N95=[2]Tabla_Probabilidad!$F$20,$N95=[2]Tabla_Probabilidad!$L$20),"Media",IF(OR($N95=[2]Tabla_Probabilidad!$G$20,$N95=[2]Tabla_Probabilidad!$M$20),"Alta",IF(OR($N95=[2]Tabla_Probabilidad!$H$20,$N95=[2]Tabla_Probabilidad!$N$20),"Muy Alta"))))))</f>
        <v>Media</v>
      </c>
      <c r="P95" s="112">
        <f>IF(O95="Muy Baja",1,IF(O95="Baja",2,IF(O95="Media",3,IF(O95="Alta",4,IF(O95="Muy Alta",5,"")))))</f>
        <v>3</v>
      </c>
      <c r="Q95" s="113" t="str">
        <f>IFERROR(IF($C95="Corrupción",HYPERLINK("#"&amp;"Impacto_Riesgos!C"&amp;MATCH($B95,[2]Impacto_Riesgos!$B$10:$B$138,0)+9,"Calcula el impacto aquí"),"")," ")</f>
        <v>Calcula el impacto aquí</v>
      </c>
      <c r="R95" s="138">
        <f>IFERROR(VLOOKUP(A95,[2]Impacto_Riesgos!$A$8:$W$138,23,),"NA")</f>
        <v>15</v>
      </c>
      <c r="S95" s="104" t="s">
        <v>92</v>
      </c>
      <c r="T95" s="105" t="str">
        <f>IF($S95='[2]Tabla Impacto'!$F$10,"Moderado",IF($S95='[2]Tabla Impacto'!$G$10,"Mayor",IF($S95='[2]Tabla Impacto'!$H$10,"Catastrófico","")))</f>
        <v>Catastrófico</v>
      </c>
      <c r="U95" s="103">
        <f>IF(T95="Leve",1,IF(T95="Menor",2,IF(T95="Moderado",3,IF(T95="Mayor",4,IF(T95="Catastrófico",5,"")))))</f>
        <v>5</v>
      </c>
      <c r="V95" s="106" t="str">
        <f>IF(OR(AND($O95="Muy Baja",T95="Leve"),AND($O95="Muy Baja",T95="Menor"),AND($O95="Baja",T95="Leve"),AND($O95="Baja",T95="Menor"),AND($O95="Media",T95="Leve")),"Bajo",IF(OR(AND($O95="Muy baja",T95="Moderado"),AND($O95="Baja",T95="Moderado"),AND($O95="Media",T95="Menor"),AND($O95="Alta",T95="Leve")),"Moderado",IF(OR(AND($O95="Muy Baja",T95="Mayor"),AND($O95="Baja",T95="Mayor"),AND($O95="Media",T95="Moderado"),AND($O95="Alta",T95="Menor"),AND($O95="Alta",T95="Moderado"),AND($O95="Muy Alta",T95="Leve"),AND($O95="Muy Alta",T95="Menor")),"Alto",IF(OR(AND($O95="Muy Baja",T95="Catastrófico"),AND($O95="Baja",T95="Catastrófico"),AND($O95="Media",T95="Mayor"),AND($O95="Media",T95="Catastrófico"),AND($O95="Alta",T95="Mayor"),AND($O95="Alta",T95="Catastrófico"),AND($O95="Muy Alta",T95="Moderado"),AND($O95="Muy Alta",T95="Mayor"),AND($O95="Muy Alta",T95="Catastrófico")),"Extremo",""))))</f>
        <v>Extremo</v>
      </c>
      <c r="W95" s="25" t="s">
        <v>93</v>
      </c>
      <c r="X95" s="24" t="s">
        <v>519</v>
      </c>
      <c r="Y95" s="27" t="s">
        <v>520</v>
      </c>
      <c r="Z95" s="27" t="s">
        <v>521</v>
      </c>
      <c r="AA95" s="28" t="s">
        <v>522</v>
      </c>
      <c r="AB95" s="29" t="s">
        <v>98</v>
      </c>
      <c r="AC95" s="29" t="s">
        <v>99</v>
      </c>
      <c r="AD95" s="23" t="s">
        <v>100</v>
      </c>
      <c r="AE95" s="23" t="s">
        <v>101</v>
      </c>
      <c r="AF95" s="23" t="s">
        <v>102</v>
      </c>
      <c r="AG95" s="30" t="s">
        <v>100</v>
      </c>
      <c r="AH95" s="23" t="s">
        <v>103</v>
      </c>
      <c r="AI95" s="31">
        <f t="shared" si="4"/>
        <v>100</v>
      </c>
      <c r="AJ95" s="31" t="str">
        <f t="shared" si="3"/>
        <v>Fuerte</v>
      </c>
      <c r="AK95" s="23" t="s">
        <v>104</v>
      </c>
      <c r="AL95" s="31" t="str">
        <f>IFERROR(VLOOKUP(AJ95&amp;AK95,[2]Tabla_Controles!$B$56:$G$65,5,FALSE),"")</f>
        <v>Fuerte</v>
      </c>
      <c r="AM95" s="32">
        <f t="shared" si="5"/>
        <v>100</v>
      </c>
      <c r="AN95" s="132">
        <f>IFERROR(AVERAGE(AM95:AM101),"")</f>
        <v>75</v>
      </c>
      <c r="AO95" s="94" t="str">
        <f>IF($AN95=100,"Fuerte",IF($AN95&lt;100,"Moderado",IF($AN95&lt;50,"Débil",IF($AN95=0,"",""))))</f>
        <v>Moderado</v>
      </c>
      <c r="AP95" s="135" t="s">
        <v>105</v>
      </c>
      <c r="AQ95" s="98">
        <f>IFERROR(P95-VLOOKUP(AO95&amp;AP95,[2]Tabla_Controles!$B$77:$E$83,4,0),"")</f>
        <v>2</v>
      </c>
      <c r="AR95" s="101" t="str">
        <f>IF($AQ95="","",IF($AQ95=1,"Muy Baja",IF($AQ95=2,"Baja",IF($AQ95=3,"Media",IF($AQ95=4,"Alta",IF($AQ95=5,"Muy Alta","Muy Baja"))))))</f>
        <v>Baja</v>
      </c>
      <c r="AS95" s="101" t="str">
        <f>T95</f>
        <v>Catastrófico</v>
      </c>
      <c r="AT95" s="102" t="str">
        <f>IF(OR(AND($AR95="Muy Baja",$AS95="Leve"),AND($AR95="Muy Baja",$AS95="Menor"),AND($AR95="Baja",$AS95="Leve"),AND($AR95="Baja",$AS95="Menor"),AND($AR95="Media",$AS95="Leve")),"Bajo",IF(OR(AND($AR95="Muy baja",$AS95="Moderado"),AND($AR95="Baja",$AS95="Moderado"),AND($AR95="Media",$AS95="Menor"),AND($AR95="Alta",$AS95="Leve")),"Moderado",IF(OR(AND($AR95="Muy Baja",$AS95="Mayor"),AND($AR95="Baja",$AS95="Mayor"),AND($AR95="Media",$AS95="Moderado"),AND($AR95="Alta",$AS95="Menor"),AND($AR95="Alta",$AS95="Moderado"),AND($AR95="Muy Alta",$AS95="Leve"),AND($AR95="Muy Alta",$AS95="Menor")),"Alto",IF(OR(AND($AR95="Muy Baja",$AS95="Catastrófico"),AND($AR95="Baja",$AS95="Catastrófico"),AND($AR95="Media",$AS95="Mayor"),AND($AR95="Media",$AS95="Catastrófico"),AND($AR95="Alta",$AS95="Mayor"),AND($AR95="Alta",$AS95="Catastrófico"),AND($AR95="Muy Alta",$AS95="Moderado"),AND($AR95="Muy Alta",$AS95="Mayor"),AND($AR95="Muy Alta",$AS95="Catastrófico")),"Extremo",""))))</f>
        <v>Extremo</v>
      </c>
      <c r="AU95" s="83" t="s">
        <v>106</v>
      </c>
      <c r="AV95" s="41" t="s">
        <v>107</v>
      </c>
      <c r="AW95" s="26" t="s">
        <v>306</v>
      </c>
      <c r="AX95" s="35" t="s">
        <v>201</v>
      </c>
      <c r="AY95" s="36" t="s">
        <v>97</v>
      </c>
      <c r="AZ95" s="60">
        <v>45107</v>
      </c>
      <c r="BA95" s="60">
        <v>45122</v>
      </c>
      <c r="BB95" s="141" t="s">
        <v>111</v>
      </c>
      <c r="BC95" s="25" t="s">
        <v>93</v>
      </c>
      <c r="BD95" s="39" t="s">
        <v>112</v>
      </c>
      <c r="BE95" s="40" t="s">
        <v>523</v>
      </c>
      <c r="BF95" s="40" t="s">
        <v>524</v>
      </c>
      <c r="BG95" s="41" t="s">
        <v>107</v>
      </c>
      <c r="BH95" s="39" t="s">
        <v>112</v>
      </c>
      <c r="BI95" s="36" t="s">
        <v>309</v>
      </c>
      <c r="BJ95" s="36" t="s">
        <v>310</v>
      </c>
      <c r="BK95" s="129" t="s">
        <v>117</v>
      </c>
      <c r="BL95" s="144" t="s">
        <v>525</v>
      </c>
      <c r="BM95" s="129" t="s">
        <v>526</v>
      </c>
    </row>
    <row r="96" spans="1:65" ht="409.5" x14ac:dyDescent="0.3">
      <c r="A96" s="116"/>
      <c r="B96" s="148">
        <v>183</v>
      </c>
      <c r="C96" s="119"/>
      <c r="D96" s="121"/>
      <c r="E96" s="121"/>
      <c r="F96" s="121"/>
      <c r="G96" s="123"/>
      <c r="H96" s="126"/>
      <c r="I96" s="128"/>
      <c r="J96" s="108"/>
      <c r="K96" s="25" t="s">
        <v>120</v>
      </c>
      <c r="L96" s="26" t="s">
        <v>527</v>
      </c>
      <c r="M96" s="146"/>
      <c r="N96" s="108"/>
      <c r="O96" s="105"/>
      <c r="P96" s="112"/>
      <c r="Q96" s="114"/>
      <c r="R96" s="139"/>
      <c r="S96" s="104"/>
      <c r="T96" s="105"/>
      <c r="U96" s="103"/>
      <c r="V96" s="106"/>
      <c r="W96" s="25" t="s">
        <v>122</v>
      </c>
      <c r="X96" s="24" t="s">
        <v>528</v>
      </c>
      <c r="Y96" s="27" t="s">
        <v>529</v>
      </c>
      <c r="Z96" s="27" t="s">
        <v>521</v>
      </c>
      <c r="AA96" s="28" t="s">
        <v>522</v>
      </c>
      <c r="AB96" s="29" t="s">
        <v>98</v>
      </c>
      <c r="AC96" s="29" t="s">
        <v>99</v>
      </c>
      <c r="AD96" s="23" t="s">
        <v>100</v>
      </c>
      <c r="AE96" s="23" t="s">
        <v>161</v>
      </c>
      <c r="AF96" s="23" t="s">
        <v>102</v>
      </c>
      <c r="AG96" s="30" t="s">
        <v>100</v>
      </c>
      <c r="AH96" s="23" t="s">
        <v>103</v>
      </c>
      <c r="AI96" s="31">
        <f t="shared" si="4"/>
        <v>95</v>
      </c>
      <c r="AJ96" s="31" t="str">
        <f t="shared" si="3"/>
        <v>Moderado</v>
      </c>
      <c r="AK96" s="23" t="s">
        <v>104</v>
      </c>
      <c r="AL96" s="31" t="str">
        <f>IFERROR(VLOOKUP(AJ96&amp;AK96,[2]Tabla_Controles!$B$56:$G$65,5,FALSE),"")</f>
        <v>Moderado</v>
      </c>
      <c r="AM96" s="32">
        <f t="shared" si="5"/>
        <v>50</v>
      </c>
      <c r="AN96" s="133"/>
      <c r="AO96" s="95"/>
      <c r="AP96" s="136"/>
      <c r="AQ96" s="99"/>
      <c r="AR96" s="101"/>
      <c r="AS96" s="101"/>
      <c r="AT96" s="102"/>
      <c r="AU96" s="83"/>
      <c r="AV96" s="41" t="s">
        <v>128</v>
      </c>
      <c r="AW96" s="26" t="s">
        <v>96</v>
      </c>
      <c r="AX96" s="26" t="s">
        <v>96</v>
      </c>
      <c r="AY96" s="26" t="s">
        <v>96</v>
      </c>
      <c r="AZ96" s="26" t="s">
        <v>96</v>
      </c>
      <c r="BA96" s="26" t="s">
        <v>96</v>
      </c>
      <c r="BB96" s="142"/>
      <c r="BC96" s="25" t="s">
        <v>122</v>
      </c>
      <c r="BD96" s="39" t="s">
        <v>112</v>
      </c>
      <c r="BE96" s="40" t="s">
        <v>530</v>
      </c>
      <c r="BF96" s="40" t="s">
        <v>531</v>
      </c>
      <c r="BG96" s="41" t="s">
        <v>128</v>
      </c>
      <c r="BH96" s="45"/>
      <c r="BI96" s="46"/>
      <c r="BJ96" s="46"/>
      <c r="BK96" s="130"/>
      <c r="BL96" s="89"/>
      <c r="BM96" s="92"/>
    </row>
    <row r="97" spans="1:65" ht="30" hidden="1" customHeight="1" x14ac:dyDescent="0.3">
      <c r="A97" s="116"/>
      <c r="B97" s="148">
        <v>183</v>
      </c>
      <c r="C97" s="119"/>
      <c r="D97" s="121"/>
      <c r="E97" s="121"/>
      <c r="F97" s="121"/>
      <c r="G97" s="123"/>
      <c r="H97" s="126"/>
      <c r="I97" s="128"/>
      <c r="J97" s="108"/>
      <c r="K97" s="25" t="s">
        <v>135</v>
      </c>
      <c r="L97" s="26"/>
      <c r="M97" s="146"/>
      <c r="N97" s="108"/>
      <c r="O97" s="105"/>
      <c r="P97" s="112"/>
      <c r="Q97" s="114"/>
      <c r="R97" s="139"/>
      <c r="S97" s="104"/>
      <c r="T97" s="105"/>
      <c r="U97" s="103"/>
      <c r="V97" s="106"/>
      <c r="W97" s="25" t="s">
        <v>137</v>
      </c>
      <c r="X97" s="24"/>
      <c r="Y97" s="27"/>
      <c r="Z97" s="27"/>
      <c r="AA97" s="28"/>
      <c r="AB97" s="29"/>
      <c r="AC97" s="29"/>
      <c r="AD97" s="23"/>
      <c r="AE97" s="23"/>
      <c r="AF97" s="23"/>
      <c r="AG97" s="30"/>
      <c r="AH97" s="23"/>
      <c r="AI97" s="31" t="str">
        <f t="shared" si="4"/>
        <v/>
      </c>
      <c r="AJ97" s="31" t="str">
        <f t="shared" si="3"/>
        <v/>
      </c>
      <c r="AK97" s="23"/>
      <c r="AL97" s="31" t="str">
        <f>IFERROR(VLOOKUP(AJ97&amp;AK97,[2]Tabla_Controles!$B$56:$G$65,5,FALSE),"")</f>
        <v/>
      </c>
      <c r="AM97" s="32" t="str">
        <f t="shared" si="5"/>
        <v/>
      </c>
      <c r="AN97" s="133"/>
      <c r="AO97" s="95"/>
      <c r="AP97" s="136"/>
      <c r="AQ97" s="99"/>
      <c r="AR97" s="101"/>
      <c r="AS97" s="101"/>
      <c r="AT97" s="102"/>
      <c r="AU97" s="83"/>
      <c r="AV97" s="41" t="s">
        <v>141</v>
      </c>
      <c r="AW97" s="49"/>
      <c r="AX97" s="49"/>
      <c r="AY97" s="49"/>
      <c r="AZ97" s="51"/>
      <c r="BA97" s="51"/>
      <c r="BB97" s="142"/>
      <c r="BC97" s="25" t="s">
        <v>137</v>
      </c>
      <c r="BD97" s="39"/>
      <c r="BE97" s="40"/>
      <c r="BF97" s="40"/>
      <c r="BG97" s="41" t="s">
        <v>141</v>
      </c>
      <c r="BH97" s="39"/>
      <c r="BI97" s="36"/>
      <c r="BJ97" s="36"/>
      <c r="BK97" s="130"/>
      <c r="BL97" s="89"/>
      <c r="BM97" s="92"/>
    </row>
    <row r="98" spans="1:65" ht="30" hidden="1" customHeight="1" x14ac:dyDescent="0.3">
      <c r="A98" s="116"/>
      <c r="B98" s="148">
        <v>183</v>
      </c>
      <c r="C98" s="119"/>
      <c r="D98" s="121"/>
      <c r="E98" s="121"/>
      <c r="F98" s="121"/>
      <c r="G98" s="123"/>
      <c r="H98" s="126"/>
      <c r="I98" s="128"/>
      <c r="J98" s="108"/>
      <c r="K98" s="25" t="s">
        <v>144</v>
      </c>
      <c r="L98" s="26"/>
      <c r="M98" s="146"/>
      <c r="N98" s="108"/>
      <c r="O98" s="105"/>
      <c r="P98" s="112"/>
      <c r="Q98" s="114"/>
      <c r="R98" s="139"/>
      <c r="S98" s="104"/>
      <c r="T98" s="105"/>
      <c r="U98" s="103"/>
      <c r="V98" s="106"/>
      <c r="W98" s="25" t="s">
        <v>146</v>
      </c>
      <c r="X98" s="24"/>
      <c r="Y98" s="27"/>
      <c r="Z98" s="27"/>
      <c r="AA98" s="28"/>
      <c r="AB98" s="29"/>
      <c r="AC98" s="29"/>
      <c r="AD98" s="23"/>
      <c r="AE98" s="23"/>
      <c r="AF98" s="23"/>
      <c r="AG98" s="30"/>
      <c r="AH98" s="23"/>
      <c r="AI98" s="31" t="str">
        <f t="shared" si="4"/>
        <v/>
      </c>
      <c r="AJ98" s="31" t="str">
        <f t="shared" si="3"/>
        <v/>
      </c>
      <c r="AK98" s="23"/>
      <c r="AL98" s="31" t="str">
        <f>IFERROR(VLOOKUP(AJ98&amp;AK98,[2]Tabla_Controles!$B$56:$G$65,5,FALSE),"")</f>
        <v/>
      </c>
      <c r="AM98" s="32" t="str">
        <f t="shared" si="5"/>
        <v/>
      </c>
      <c r="AN98" s="133"/>
      <c r="AO98" s="95"/>
      <c r="AP98" s="136"/>
      <c r="AQ98" s="99"/>
      <c r="AR98" s="101"/>
      <c r="AS98" s="101"/>
      <c r="AT98" s="102"/>
      <c r="AU98" s="83"/>
      <c r="AV98" s="41" t="s">
        <v>151</v>
      </c>
      <c r="AW98" s="49"/>
      <c r="AX98" s="49"/>
      <c r="AY98" s="49"/>
      <c r="AZ98" s="51"/>
      <c r="BA98" s="51"/>
      <c r="BB98" s="142"/>
      <c r="BC98" s="25" t="s">
        <v>146</v>
      </c>
      <c r="BD98" s="39"/>
      <c r="BE98" s="40"/>
      <c r="BF98" s="40"/>
      <c r="BG98" s="41" t="s">
        <v>151</v>
      </c>
      <c r="BH98" s="39"/>
      <c r="BI98" s="36"/>
      <c r="BJ98" s="36"/>
      <c r="BK98" s="130"/>
      <c r="BL98" s="89"/>
      <c r="BM98" s="92"/>
    </row>
    <row r="99" spans="1:65" ht="30" hidden="1" customHeight="1" x14ac:dyDescent="0.3">
      <c r="A99" s="116"/>
      <c r="B99" s="148">
        <v>183</v>
      </c>
      <c r="C99" s="119"/>
      <c r="D99" s="121"/>
      <c r="E99" s="121"/>
      <c r="F99" s="121"/>
      <c r="G99" s="123"/>
      <c r="H99" s="126"/>
      <c r="I99" s="128"/>
      <c r="J99" s="108"/>
      <c r="K99" s="25" t="s">
        <v>154</v>
      </c>
      <c r="L99" s="26"/>
      <c r="M99" s="146"/>
      <c r="N99" s="108"/>
      <c r="O99" s="105"/>
      <c r="P99" s="112"/>
      <c r="Q99" s="114"/>
      <c r="R99" s="139"/>
      <c r="S99" s="104"/>
      <c r="T99" s="105"/>
      <c r="U99" s="103"/>
      <c r="V99" s="106"/>
      <c r="W99" s="25" t="s">
        <v>156</v>
      </c>
      <c r="X99" s="24"/>
      <c r="Y99" s="27"/>
      <c r="Z99" s="27"/>
      <c r="AA99" s="28"/>
      <c r="AB99" s="29"/>
      <c r="AC99" s="29"/>
      <c r="AD99" s="23"/>
      <c r="AE99" s="23"/>
      <c r="AF99" s="23"/>
      <c r="AG99" s="30"/>
      <c r="AH99" s="23"/>
      <c r="AI99" s="31" t="str">
        <f t="shared" si="4"/>
        <v/>
      </c>
      <c r="AJ99" s="31" t="str">
        <f t="shared" si="3"/>
        <v/>
      </c>
      <c r="AK99" s="23"/>
      <c r="AL99" s="31" t="str">
        <f>IFERROR(VLOOKUP(AJ99&amp;AK99,[2]Tabla_Controles!$B$56:$G$65,5,FALSE),"")</f>
        <v/>
      </c>
      <c r="AM99" s="32" t="str">
        <f t="shared" si="5"/>
        <v/>
      </c>
      <c r="AN99" s="133"/>
      <c r="AO99" s="95"/>
      <c r="AP99" s="136"/>
      <c r="AQ99" s="99"/>
      <c r="AR99" s="101"/>
      <c r="AS99" s="101"/>
      <c r="AT99" s="102"/>
      <c r="AU99" s="83"/>
      <c r="AV99" s="41" t="s">
        <v>162</v>
      </c>
      <c r="AW99" s="49"/>
      <c r="AX99" s="49"/>
      <c r="AY99" s="49"/>
      <c r="AZ99" s="51"/>
      <c r="BA99" s="51"/>
      <c r="BB99" s="142"/>
      <c r="BC99" s="25" t="s">
        <v>156</v>
      </c>
      <c r="BD99" s="39"/>
      <c r="BE99" s="40"/>
      <c r="BF99" s="40"/>
      <c r="BG99" s="41" t="s">
        <v>162</v>
      </c>
      <c r="BH99" s="39"/>
      <c r="BI99" s="36"/>
      <c r="BJ99" s="36"/>
      <c r="BK99" s="130"/>
      <c r="BL99" s="89"/>
      <c r="BM99" s="92"/>
    </row>
    <row r="100" spans="1:65" ht="30" hidden="1" customHeight="1" x14ac:dyDescent="0.3">
      <c r="A100" s="116"/>
      <c r="B100" s="148">
        <v>183</v>
      </c>
      <c r="C100" s="119"/>
      <c r="D100" s="121"/>
      <c r="E100" s="121"/>
      <c r="F100" s="121"/>
      <c r="G100" s="123"/>
      <c r="H100" s="126"/>
      <c r="I100" s="128"/>
      <c r="J100" s="108"/>
      <c r="K100" s="25" t="s">
        <v>169</v>
      </c>
      <c r="L100" s="26"/>
      <c r="M100" s="146"/>
      <c r="N100" s="108"/>
      <c r="O100" s="105"/>
      <c r="P100" s="112"/>
      <c r="Q100" s="114"/>
      <c r="R100" s="139"/>
      <c r="S100" s="104"/>
      <c r="T100" s="105"/>
      <c r="U100" s="103"/>
      <c r="V100" s="106"/>
      <c r="W100" s="25" t="s">
        <v>171</v>
      </c>
      <c r="X100" s="24"/>
      <c r="Y100" s="27"/>
      <c r="Z100" s="27"/>
      <c r="AA100" s="28"/>
      <c r="AB100" s="29"/>
      <c r="AC100" s="29"/>
      <c r="AD100" s="23"/>
      <c r="AE100" s="23"/>
      <c r="AF100" s="23"/>
      <c r="AG100" s="30"/>
      <c r="AH100" s="23"/>
      <c r="AI100" s="31" t="str">
        <f t="shared" si="4"/>
        <v/>
      </c>
      <c r="AJ100" s="31" t="str">
        <f t="shared" si="3"/>
        <v/>
      </c>
      <c r="AK100" s="23"/>
      <c r="AL100" s="31" t="str">
        <f>IFERROR(VLOOKUP(AJ100&amp;AK100,[2]Tabla_Controles!$B$56:$G$65,5,FALSE),"")</f>
        <v/>
      </c>
      <c r="AM100" s="32" t="str">
        <f t="shared" si="5"/>
        <v/>
      </c>
      <c r="AN100" s="133"/>
      <c r="AO100" s="95"/>
      <c r="AP100" s="136"/>
      <c r="AQ100" s="99"/>
      <c r="AR100" s="101"/>
      <c r="AS100" s="101"/>
      <c r="AT100" s="102"/>
      <c r="AU100" s="83"/>
      <c r="AV100" s="41" t="s">
        <v>176</v>
      </c>
      <c r="AW100" s="49"/>
      <c r="AX100" s="49"/>
      <c r="AY100" s="49"/>
      <c r="AZ100" s="51"/>
      <c r="BA100" s="51"/>
      <c r="BB100" s="142"/>
      <c r="BC100" s="25" t="s">
        <v>171</v>
      </c>
      <c r="BD100" s="39"/>
      <c r="BE100" s="40"/>
      <c r="BF100" s="40"/>
      <c r="BG100" s="41" t="s">
        <v>176</v>
      </c>
      <c r="BH100" s="39"/>
      <c r="BI100" s="36"/>
      <c r="BJ100" s="36"/>
      <c r="BK100" s="130"/>
      <c r="BL100" s="89"/>
      <c r="BM100" s="92"/>
    </row>
    <row r="101" spans="1:65" ht="30" hidden="1" customHeight="1" x14ac:dyDescent="0.3">
      <c r="A101" s="116"/>
      <c r="B101" s="148">
        <v>183</v>
      </c>
      <c r="C101" s="120"/>
      <c r="D101" s="121"/>
      <c r="E101" s="121"/>
      <c r="F101" s="121"/>
      <c r="G101" s="124"/>
      <c r="H101" s="127"/>
      <c r="I101" s="128"/>
      <c r="J101" s="108"/>
      <c r="K101" s="25" t="s">
        <v>186</v>
      </c>
      <c r="L101" s="26"/>
      <c r="M101" s="147"/>
      <c r="N101" s="108"/>
      <c r="O101" s="105"/>
      <c r="P101" s="112"/>
      <c r="Q101" s="115"/>
      <c r="R101" s="140"/>
      <c r="S101" s="104"/>
      <c r="T101" s="105"/>
      <c r="U101" s="103"/>
      <c r="V101" s="106"/>
      <c r="W101" s="25" t="s">
        <v>187</v>
      </c>
      <c r="X101" s="24"/>
      <c r="Y101" s="27"/>
      <c r="Z101" s="27"/>
      <c r="AA101" s="28"/>
      <c r="AB101" s="29"/>
      <c r="AC101" s="29"/>
      <c r="AD101" s="23"/>
      <c r="AE101" s="23"/>
      <c r="AF101" s="23"/>
      <c r="AG101" s="30"/>
      <c r="AH101" s="23"/>
      <c r="AI101" s="31" t="str">
        <f t="shared" si="4"/>
        <v/>
      </c>
      <c r="AJ101" s="31" t="str">
        <f t="shared" si="3"/>
        <v/>
      </c>
      <c r="AK101" s="23"/>
      <c r="AL101" s="31" t="str">
        <f>IFERROR(VLOOKUP(AJ101&amp;AK101,[2]Tabla_Controles!$B$56:$G$65,5,FALSE),"")</f>
        <v/>
      </c>
      <c r="AM101" s="32" t="str">
        <f t="shared" si="5"/>
        <v/>
      </c>
      <c r="AN101" s="134"/>
      <c r="AO101" s="96"/>
      <c r="AP101" s="137"/>
      <c r="AQ101" s="100"/>
      <c r="AR101" s="101"/>
      <c r="AS101" s="101"/>
      <c r="AT101" s="102"/>
      <c r="AU101" s="83"/>
      <c r="AV101" s="41" t="s">
        <v>188</v>
      </c>
      <c r="AW101" s="49"/>
      <c r="AX101" s="49"/>
      <c r="AY101" s="49"/>
      <c r="AZ101" s="51"/>
      <c r="BA101" s="51"/>
      <c r="BB101" s="143"/>
      <c r="BC101" s="25" t="s">
        <v>187</v>
      </c>
      <c r="BD101" s="39"/>
      <c r="BE101" s="40"/>
      <c r="BF101" s="40"/>
      <c r="BG101" s="41" t="s">
        <v>188</v>
      </c>
      <c r="BH101" s="39"/>
      <c r="BI101" s="36"/>
      <c r="BJ101" s="36"/>
      <c r="BK101" s="131"/>
      <c r="BL101" s="90"/>
      <c r="BM101" s="93"/>
    </row>
    <row r="102" spans="1:65" ht="178.5" customHeight="1" x14ac:dyDescent="0.3">
      <c r="A102" s="116" t="str">
        <f>C102&amp;COUNTIF($C$10:C102,C102)</f>
        <v>Corrupción14</v>
      </c>
      <c r="B102" s="148">
        <v>184</v>
      </c>
      <c r="C102" s="118" t="s">
        <v>81</v>
      </c>
      <c r="D102" s="121" t="s">
        <v>82</v>
      </c>
      <c r="E102" s="121" t="s">
        <v>532</v>
      </c>
      <c r="F102" s="121" t="s">
        <v>454</v>
      </c>
      <c r="G102" s="122" t="s">
        <v>455</v>
      </c>
      <c r="H102" s="125" t="s">
        <v>533</v>
      </c>
      <c r="I102" s="128" t="str">
        <f>"Posibilidad de recibir o solicitar cualquier dádiva o beneficio a nombre propio o de terceros, con el fin de "&amp;J102</f>
        <v>Posibilidad de recibir o solicitar cualquier dádiva o beneficio a nombre propio o de terceros, con el fin de enajenar de manera temprana un bien sin el cumplimiento de los requisitos exigibles.</v>
      </c>
      <c r="J102" s="108" t="s">
        <v>534</v>
      </c>
      <c r="K102" s="25" t="s">
        <v>88</v>
      </c>
      <c r="L102" s="26" t="s">
        <v>535</v>
      </c>
      <c r="M102" s="145" t="s">
        <v>536</v>
      </c>
      <c r="N102" s="108" t="s">
        <v>91</v>
      </c>
      <c r="O102" s="105" t="str">
        <f>IF(N102="","",IF(OR($N102=[2]Tabla_Probabilidad!$D$20,$N102=[2]Tabla_Probabilidad!$J$20),"Muy Baja",IF(OR($N102=[2]Tabla_Probabilidad!$E$20,$N102=[2]Tabla_Probabilidad!$K$20),"Baja",IF(OR($N102=[2]Tabla_Probabilidad!$F$20,$N102=[2]Tabla_Probabilidad!$L$20),"Media",IF(OR($N102=[2]Tabla_Probabilidad!$G$20,$N102=[2]Tabla_Probabilidad!$M$20),"Alta",IF(OR($N102=[2]Tabla_Probabilidad!$H$20,$N102=[2]Tabla_Probabilidad!$N$20),"Muy Alta"))))))</f>
        <v>Media</v>
      </c>
      <c r="P102" s="112">
        <f>IF(O102="Muy Baja",1,IF(O102="Baja",2,IF(O102="Media",3,IF(O102="Alta",4,IF(O102="Muy Alta",5,"")))))</f>
        <v>3</v>
      </c>
      <c r="Q102" s="113" t="str">
        <f>IFERROR(IF($C102="Corrupción",HYPERLINK("#"&amp;"Impacto_Riesgos!C"&amp;MATCH($B102,[2]Impacto_Riesgos!$B$10:$B$138,0)+9,"Calcula el impacto aquí"),"")," ")</f>
        <v>Calcula el impacto aquí</v>
      </c>
      <c r="R102" s="138">
        <f>IFERROR(VLOOKUP(A102,[2]Impacto_Riesgos!$A$8:$W$138,23,),"NA")</f>
        <v>16</v>
      </c>
      <c r="S102" s="104" t="s">
        <v>92</v>
      </c>
      <c r="T102" s="105" t="str">
        <f>IF($S102='[2]Tabla Impacto'!$F$10,"Moderado",IF($S102='[2]Tabla Impacto'!$G$10,"Mayor",IF($S102='[2]Tabla Impacto'!$H$10,"Catastrófico","")))</f>
        <v>Catastrófico</v>
      </c>
      <c r="U102" s="103">
        <f>IF(T102="Leve",1,IF(T102="Menor",2,IF(T102="Moderado",3,IF(T102="Mayor",4,IF(T102="Catastrófico",5,"")))))</f>
        <v>5</v>
      </c>
      <c r="V102" s="106" t="str">
        <f>IF(OR(AND($O102="Muy Baja",T102="Leve"),AND($O102="Muy Baja",T102="Menor"),AND($O102="Baja",T102="Leve"),AND($O102="Baja",T102="Menor"),AND($O102="Media",T102="Leve")),"Bajo",IF(OR(AND($O102="Muy baja",T102="Moderado"),AND($O102="Baja",T102="Moderado"),AND($O102="Media",T102="Menor"),AND($O102="Alta",T102="Leve")),"Moderado",IF(OR(AND($O102="Muy Baja",T102="Mayor"),AND($O102="Baja",T102="Mayor"),AND($O102="Media",T102="Moderado"),AND($O102="Alta",T102="Menor"),AND($O102="Alta",T102="Moderado"),AND($O102="Muy Alta",T102="Leve"),AND($O102="Muy Alta",T102="Menor")),"Alto",IF(OR(AND($O102="Muy Baja",T102="Catastrófico"),AND($O102="Baja",T102="Catastrófico"),AND($O102="Media",T102="Mayor"),AND($O102="Media",T102="Catastrófico"),AND($O102="Alta",T102="Mayor"),AND($O102="Alta",T102="Catastrófico"),AND($O102="Muy Alta",T102="Moderado"),AND($O102="Muy Alta",T102="Mayor"),AND($O102="Muy Alta",T102="Catastrófico")),"Extremo",""))))</f>
        <v>Extremo</v>
      </c>
      <c r="W102" s="25" t="s">
        <v>93</v>
      </c>
      <c r="X102" s="24" t="s">
        <v>537</v>
      </c>
      <c r="Y102" s="27" t="s">
        <v>538</v>
      </c>
      <c r="Z102" s="27" t="s">
        <v>539</v>
      </c>
      <c r="AA102" s="28" t="s">
        <v>232</v>
      </c>
      <c r="AB102" s="29" t="s">
        <v>98</v>
      </c>
      <c r="AC102" s="29" t="s">
        <v>99</v>
      </c>
      <c r="AD102" s="23" t="s">
        <v>100</v>
      </c>
      <c r="AE102" s="23" t="s">
        <v>101</v>
      </c>
      <c r="AF102" s="23" t="s">
        <v>102</v>
      </c>
      <c r="AG102" s="30" t="s">
        <v>100</v>
      </c>
      <c r="AH102" s="23" t="s">
        <v>103</v>
      </c>
      <c r="AI102" s="31">
        <f t="shared" si="4"/>
        <v>100</v>
      </c>
      <c r="AJ102" s="31" t="str">
        <f t="shared" si="3"/>
        <v>Fuerte</v>
      </c>
      <c r="AK102" s="23" t="s">
        <v>104</v>
      </c>
      <c r="AL102" s="31" t="str">
        <f>IFERROR(VLOOKUP(AJ102&amp;AK102,[2]Tabla_Controles!$B$56:$G$65,5,FALSE),"")</f>
        <v>Fuerte</v>
      </c>
      <c r="AM102" s="32">
        <f t="shared" si="5"/>
        <v>100</v>
      </c>
      <c r="AN102" s="132">
        <f>IFERROR(AVERAGE(AM102:AM108),"")</f>
        <v>83.333333333333329</v>
      </c>
      <c r="AO102" s="94" t="str">
        <f>IF($AN102=100,"Fuerte",IF($AN102&lt;100,"Moderado",IF($AN102&lt;50,"Débil",IF($AN102=0,"",""))))</f>
        <v>Moderado</v>
      </c>
      <c r="AP102" s="135" t="s">
        <v>105</v>
      </c>
      <c r="AQ102" s="98">
        <f>IFERROR(P102-VLOOKUP(AO102&amp;AP102,[2]Tabla_Controles!$B$77:$E$83,4,0),"")</f>
        <v>2</v>
      </c>
      <c r="AR102" s="101" t="str">
        <f>IF($AQ102="","",IF($AQ102=1,"Muy Baja",IF($AQ102=2,"Baja",IF($AQ102=3,"Media",IF($AQ102=4,"Alta",IF($AQ102=5,"Muy Alta","Muy Baja"))))))</f>
        <v>Baja</v>
      </c>
      <c r="AS102" s="101" t="str">
        <f>T102</f>
        <v>Catastrófico</v>
      </c>
      <c r="AT102" s="102" t="str">
        <f>IF(OR(AND($AR102="Muy Baja",$AS102="Leve"),AND($AR102="Muy Baja",$AS102="Menor"),AND($AR102="Baja",$AS102="Leve"),AND($AR102="Baja",$AS102="Menor"),AND($AR102="Media",$AS102="Leve")),"Bajo",IF(OR(AND($AR102="Muy baja",$AS102="Moderado"),AND($AR102="Baja",$AS102="Moderado"),AND($AR102="Media",$AS102="Menor"),AND($AR102="Alta",$AS102="Leve")),"Moderado",IF(OR(AND($AR102="Muy Baja",$AS102="Mayor"),AND($AR102="Baja",$AS102="Mayor"),AND($AR102="Media",$AS102="Moderado"),AND($AR102="Alta",$AS102="Menor"),AND($AR102="Alta",$AS102="Moderado"),AND($AR102="Muy Alta",$AS102="Leve"),AND($AR102="Muy Alta",$AS102="Menor")),"Alto",IF(OR(AND($AR102="Muy Baja",$AS102="Catastrófico"),AND($AR102="Baja",$AS102="Catastrófico"),AND($AR102="Media",$AS102="Mayor"),AND($AR102="Media",$AS102="Catastrófico"),AND($AR102="Alta",$AS102="Mayor"),AND($AR102="Alta",$AS102="Catastrófico"),AND($AR102="Muy Alta",$AS102="Moderado"),AND($AR102="Muy Alta",$AS102="Mayor"),AND($AR102="Muy Alta",$AS102="Catastrófico")),"Extremo",""))))</f>
        <v>Extremo</v>
      </c>
      <c r="AU102" s="83" t="s">
        <v>106</v>
      </c>
      <c r="AV102" s="41" t="s">
        <v>107</v>
      </c>
      <c r="AW102" s="34" t="s">
        <v>255</v>
      </c>
      <c r="AX102" s="35" t="s">
        <v>201</v>
      </c>
      <c r="AY102" s="36" t="s">
        <v>232</v>
      </c>
      <c r="AZ102" s="37">
        <v>45260</v>
      </c>
      <c r="BA102" s="37">
        <v>45291</v>
      </c>
      <c r="BB102" s="141" t="s">
        <v>111</v>
      </c>
      <c r="BC102" s="25" t="s">
        <v>93</v>
      </c>
      <c r="BD102" s="72" t="s">
        <v>249</v>
      </c>
      <c r="BE102" s="34" t="s">
        <v>540</v>
      </c>
      <c r="BF102" s="34" t="s">
        <v>540</v>
      </c>
      <c r="BG102" s="41" t="s">
        <v>107</v>
      </c>
      <c r="BH102" s="72" t="s">
        <v>249</v>
      </c>
      <c r="BI102" s="36" t="s">
        <v>540</v>
      </c>
      <c r="BJ102" s="36" t="s">
        <v>540</v>
      </c>
      <c r="BK102" s="129" t="s">
        <v>117</v>
      </c>
      <c r="BL102" s="144" t="s">
        <v>541</v>
      </c>
      <c r="BM102" s="129" t="s">
        <v>542</v>
      </c>
    </row>
    <row r="103" spans="1:65" ht="132" x14ac:dyDescent="0.3">
      <c r="A103" s="116"/>
      <c r="B103" s="148">
        <v>184</v>
      </c>
      <c r="C103" s="119"/>
      <c r="D103" s="121"/>
      <c r="E103" s="121"/>
      <c r="F103" s="121"/>
      <c r="G103" s="123"/>
      <c r="H103" s="126"/>
      <c r="I103" s="128"/>
      <c r="J103" s="108"/>
      <c r="K103" s="25" t="s">
        <v>120</v>
      </c>
      <c r="L103" s="26" t="s">
        <v>543</v>
      </c>
      <c r="M103" s="146"/>
      <c r="N103" s="108"/>
      <c r="O103" s="105"/>
      <c r="P103" s="112"/>
      <c r="Q103" s="114"/>
      <c r="R103" s="139"/>
      <c r="S103" s="104"/>
      <c r="T103" s="105"/>
      <c r="U103" s="103"/>
      <c r="V103" s="106"/>
      <c r="W103" s="25" t="s">
        <v>122</v>
      </c>
      <c r="X103" s="24" t="s">
        <v>544</v>
      </c>
      <c r="Y103" s="27" t="s">
        <v>545</v>
      </c>
      <c r="Z103" s="27" t="s">
        <v>546</v>
      </c>
      <c r="AA103" s="28" t="s">
        <v>547</v>
      </c>
      <c r="AB103" s="29" t="s">
        <v>98</v>
      </c>
      <c r="AC103" s="29" t="s">
        <v>99</v>
      </c>
      <c r="AD103" s="23" t="s">
        <v>100</v>
      </c>
      <c r="AE103" s="23" t="s">
        <v>101</v>
      </c>
      <c r="AF103" s="23" t="s">
        <v>102</v>
      </c>
      <c r="AG103" s="30" t="s">
        <v>100</v>
      </c>
      <c r="AH103" s="23" t="s">
        <v>103</v>
      </c>
      <c r="AI103" s="31">
        <f t="shared" si="4"/>
        <v>100</v>
      </c>
      <c r="AJ103" s="31" t="str">
        <f t="shared" si="3"/>
        <v>Fuerte</v>
      </c>
      <c r="AK103" s="23" t="s">
        <v>104</v>
      </c>
      <c r="AL103" s="31" t="str">
        <f>IFERROR(VLOOKUP(AJ103&amp;AK103,[2]Tabla_Controles!$B$56:$G$65,5,FALSE),"")</f>
        <v>Fuerte</v>
      </c>
      <c r="AM103" s="32">
        <f t="shared" si="5"/>
        <v>100</v>
      </c>
      <c r="AN103" s="133"/>
      <c r="AO103" s="95"/>
      <c r="AP103" s="136"/>
      <c r="AQ103" s="99"/>
      <c r="AR103" s="101"/>
      <c r="AS103" s="101"/>
      <c r="AT103" s="102"/>
      <c r="AU103" s="83"/>
      <c r="AV103" s="41" t="s">
        <v>128</v>
      </c>
      <c r="AW103" s="26" t="s">
        <v>306</v>
      </c>
      <c r="AX103" s="35" t="s">
        <v>201</v>
      </c>
      <c r="AY103" s="36" t="s">
        <v>97</v>
      </c>
      <c r="AZ103" s="60">
        <v>45107</v>
      </c>
      <c r="BA103" s="60">
        <v>45122</v>
      </c>
      <c r="BB103" s="142"/>
      <c r="BC103" s="25" t="s">
        <v>122</v>
      </c>
      <c r="BD103" s="34" t="s">
        <v>112</v>
      </c>
      <c r="BE103" s="40" t="s">
        <v>548</v>
      </c>
      <c r="BF103" s="40" t="s">
        <v>549</v>
      </c>
      <c r="BG103" s="41" t="s">
        <v>128</v>
      </c>
      <c r="BH103" s="39" t="s">
        <v>112</v>
      </c>
      <c r="BI103" s="36" t="s">
        <v>309</v>
      </c>
      <c r="BJ103" s="36" t="s">
        <v>310</v>
      </c>
      <c r="BK103" s="130"/>
      <c r="BL103" s="149"/>
      <c r="BM103" s="92"/>
    </row>
    <row r="104" spans="1:65" ht="89.25" customHeight="1" x14ac:dyDescent="0.3">
      <c r="A104" s="116"/>
      <c r="B104" s="148">
        <v>184</v>
      </c>
      <c r="C104" s="119"/>
      <c r="D104" s="121"/>
      <c r="E104" s="121"/>
      <c r="F104" s="121"/>
      <c r="G104" s="123"/>
      <c r="H104" s="126"/>
      <c r="I104" s="128"/>
      <c r="J104" s="108"/>
      <c r="K104" s="25" t="s">
        <v>135</v>
      </c>
      <c r="L104" s="26" t="s">
        <v>550</v>
      </c>
      <c r="M104" s="146"/>
      <c r="N104" s="108"/>
      <c r="O104" s="105"/>
      <c r="P104" s="112"/>
      <c r="Q104" s="114"/>
      <c r="R104" s="139"/>
      <c r="S104" s="104"/>
      <c r="T104" s="105"/>
      <c r="U104" s="103"/>
      <c r="V104" s="106"/>
      <c r="W104" s="25" t="s">
        <v>137</v>
      </c>
      <c r="X104" s="24" t="s">
        <v>551</v>
      </c>
      <c r="Y104" s="27" t="s">
        <v>552</v>
      </c>
      <c r="Z104" s="27" t="s">
        <v>553</v>
      </c>
      <c r="AA104" s="28" t="s">
        <v>554</v>
      </c>
      <c r="AB104" s="29" t="s">
        <v>98</v>
      </c>
      <c r="AC104" s="29" t="s">
        <v>99</v>
      </c>
      <c r="AD104" s="23" t="s">
        <v>100</v>
      </c>
      <c r="AE104" s="23" t="s">
        <v>101</v>
      </c>
      <c r="AF104" s="23" t="s">
        <v>102</v>
      </c>
      <c r="AG104" s="30" t="s">
        <v>100</v>
      </c>
      <c r="AH104" s="23" t="s">
        <v>103</v>
      </c>
      <c r="AI104" s="31">
        <f t="shared" si="4"/>
        <v>100</v>
      </c>
      <c r="AJ104" s="31" t="str">
        <f t="shared" si="3"/>
        <v>Fuerte</v>
      </c>
      <c r="AK104" s="23" t="s">
        <v>104</v>
      </c>
      <c r="AL104" s="31" t="str">
        <f>IFERROR(VLOOKUP(AJ104&amp;AK104,[2]Tabla_Controles!$B$56:$G$65,5,FALSE),"")</f>
        <v>Fuerte</v>
      </c>
      <c r="AM104" s="32">
        <f t="shared" si="5"/>
        <v>100</v>
      </c>
      <c r="AN104" s="133"/>
      <c r="AO104" s="95"/>
      <c r="AP104" s="136"/>
      <c r="AQ104" s="99"/>
      <c r="AR104" s="101"/>
      <c r="AS104" s="101"/>
      <c r="AT104" s="102"/>
      <c r="AU104" s="83"/>
      <c r="AV104" s="41" t="s">
        <v>141</v>
      </c>
      <c r="AW104" s="26" t="s">
        <v>96</v>
      </c>
      <c r="AX104" s="26" t="s">
        <v>96</v>
      </c>
      <c r="AY104" s="26" t="s">
        <v>96</v>
      </c>
      <c r="AZ104" s="26" t="s">
        <v>96</v>
      </c>
      <c r="BA104" s="26" t="s">
        <v>96</v>
      </c>
      <c r="BB104" s="142"/>
      <c r="BC104" s="25" t="s">
        <v>137</v>
      </c>
      <c r="BD104" s="72" t="s">
        <v>249</v>
      </c>
      <c r="BE104" s="40" t="s">
        <v>555</v>
      </c>
      <c r="BF104" s="40" t="s">
        <v>96</v>
      </c>
      <c r="BG104" s="41" t="s">
        <v>141</v>
      </c>
      <c r="BH104" s="45"/>
      <c r="BI104" s="46"/>
      <c r="BJ104" s="46"/>
      <c r="BK104" s="130"/>
      <c r="BL104" s="149"/>
      <c r="BM104" s="92"/>
    </row>
    <row r="105" spans="1:65" ht="89.25" customHeight="1" x14ac:dyDescent="0.3">
      <c r="A105" s="116"/>
      <c r="B105" s="148">
        <v>184</v>
      </c>
      <c r="C105" s="119"/>
      <c r="D105" s="121"/>
      <c r="E105" s="121"/>
      <c r="F105" s="121"/>
      <c r="G105" s="123"/>
      <c r="H105" s="126"/>
      <c r="I105" s="128"/>
      <c r="J105" s="108"/>
      <c r="K105" s="25" t="s">
        <v>144</v>
      </c>
      <c r="L105" s="26" t="s">
        <v>556</v>
      </c>
      <c r="M105" s="146"/>
      <c r="N105" s="108"/>
      <c r="O105" s="105"/>
      <c r="P105" s="112"/>
      <c r="Q105" s="114"/>
      <c r="R105" s="139"/>
      <c r="S105" s="104"/>
      <c r="T105" s="105"/>
      <c r="U105" s="103"/>
      <c r="V105" s="106"/>
      <c r="W105" s="25" t="s">
        <v>146</v>
      </c>
      <c r="X105" s="24" t="s">
        <v>557</v>
      </c>
      <c r="Y105" s="27" t="s">
        <v>558</v>
      </c>
      <c r="Z105" s="27" t="s">
        <v>559</v>
      </c>
      <c r="AA105" s="28" t="s">
        <v>560</v>
      </c>
      <c r="AB105" s="29" t="s">
        <v>98</v>
      </c>
      <c r="AC105" s="29" t="s">
        <v>99</v>
      </c>
      <c r="AD105" s="23" t="s">
        <v>100</v>
      </c>
      <c r="AE105" s="23" t="s">
        <v>101</v>
      </c>
      <c r="AF105" s="23" t="s">
        <v>102</v>
      </c>
      <c r="AG105" s="30" t="s">
        <v>100</v>
      </c>
      <c r="AH105" s="23" t="s">
        <v>103</v>
      </c>
      <c r="AI105" s="31">
        <f t="shared" si="4"/>
        <v>100</v>
      </c>
      <c r="AJ105" s="31" t="str">
        <f t="shared" si="3"/>
        <v>Fuerte</v>
      </c>
      <c r="AK105" s="23" t="s">
        <v>104</v>
      </c>
      <c r="AL105" s="31" t="str">
        <f>IFERROR(VLOOKUP(AJ105&amp;AK105,[2]Tabla_Controles!$B$56:$G$65,5,FALSE),"")</f>
        <v>Fuerte</v>
      </c>
      <c r="AM105" s="32">
        <f t="shared" si="5"/>
        <v>100</v>
      </c>
      <c r="AN105" s="133"/>
      <c r="AO105" s="95"/>
      <c r="AP105" s="136"/>
      <c r="AQ105" s="99"/>
      <c r="AR105" s="101"/>
      <c r="AS105" s="101"/>
      <c r="AT105" s="102"/>
      <c r="AU105" s="83"/>
      <c r="AV105" s="41" t="s">
        <v>151</v>
      </c>
      <c r="AW105" s="26" t="s">
        <v>96</v>
      </c>
      <c r="AX105" s="26" t="s">
        <v>96</v>
      </c>
      <c r="AY105" s="26" t="s">
        <v>96</v>
      </c>
      <c r="AZ105" s="26" t="s">
        <v>96</v>
      </c>
      <c r="BA105" s="26" t="s">
        <v>96</v>
      </c>
      <c r="BB105" s="142"/>
      <c r="BC105" s="25" t="s">
        <v>146</v>
      </c>
      <c r="BD105" s="72" t="s">
        <v>249</v>
      </c>
      <c r="BE105" s="40" t="s">
        <v>561</v>
      </c>
      <c r="BF105" s="40" t="s">
        <v>96</v>
      </c>
      <c r="BG105" s="41" t="s">
        <v>151</v>
      </c>
      <c r="BH105" s="45"/>
      <c r="BI105" s="46"/>
      <c r="BJ105" s="46"/>
      <c r="BK105" s="130"/>
      <c r="BL105" s="149"/>
      <c r="BM105" s="92"/>
    </row>
    <row r="106" spans="1:65" ht="178.5" customHeight="1" x14ac:dyDescent="0.3">
      <c r="A106" s="116"/>
      <c r="B106" s="148">
        <v>184</v>
      </c>
      <c r="C106" s="119"/>
      <c r="D106" s="121"/>
      <c r="E106" s="121"/>
      <c r="F106" s="121"/>
      <c r="G106" s="123"/>
      <c r="H106" s="126"/>
      <c r="I106" s="128"/>
      <c r="J106" s="108"/>
      <c r="K106" s="25" t="s">
        <v>154</v>
      </c>
      <c r="L106" s="26" t="s">
        <v>562</v>
      </c>
      <c r="M106" s="146"/>
      <c r="N106" s="108"/>
      <c r="O106" s="105"/>
      <c r="P106" s="112"/>
      <c r="Q106" s="114"/>
      <c r="R106" s="139"/>
      <c r="S106" s="104"/>
      <c r="T106" s="105"/>
      <c r="U106" s="103"/>
      <c r="V106" s="106"/>
      <c r="W106" s="25" t="s">
        <v>156</v>
      </c>
      <c r="X106" s="24" t="s">
        <v>563</v>
      </c>
      <c r="Y106" s="27" t="s">
        <v>564</v>
      </c>
      <c r="Z106" s="27" t="s">
        <v>539</v>
      </c>
      <c r="AA106" s="28" t="s">
        <v>565</v>
      </c>
      <c r="AB106" s="29" t="s">
        <v>98</v>
      </c>
      <c r="AC106" s="29" t="s">
        <v>99</v>
      </c>
      <c r="AD106" s="23" t="s">
        <v>100</v>
      </c>
      <c r="AE106" s="23" t="s">
        <v>161</v>
      </c>
      <c r="AF106" s="23" t="s">
        <v>102</v>
      </c>
      <c r="AG106" s="30" t="s">
        <v>100</v>
      </c>
      <c r="AH106" s="23" t="s">
        <v>103</v>
      </c>
      <c r="AI106" s="31">
        <f t="shared" si="4"/>
        <v>95</v>
      </c>
      <c r="AJ106" s="31" t="str">
        <f t="shared" si="3"/>
        <v>Moderado</v>
      </c>
      <c r="AK106" s="23" t="s">
        <v>104</v>
      </c>
      <c r="AL106" s="31" t="str">
        <f>IFERROR(VLOOKUP(AJ106&amp;AK106,[2]Tabla_Controles!$B$56:$G$65,5,FALSE),"")</f>
        <v>Moderado</v>
      </c>
      <c r="AM106" s="32">
        <f t="shared" si="5"/>
        <v>50</v>
      </c>
      <c r="AN106" s="133"/>
      <c r="AO106" s="95"/>
      <c r="AP106" s="136"/>
      <c r="AQ106" s="99"/>
      <c r="AR106" s="101"/>
      <c r="AS106" s="101"/>
      <c r="AT106" s="102"/>
      <c r="AU106" s="83"/>
      <c r="AV106" s="41" t="s">
        <v>162</v>
      </c>
      <c r="AW106" s="26" t="s">
        <v>96</v>
      </c>
      <c r="AX106" s="26" t="s">
        <v>96</v>
      </c>
      <c r="AY106" s="26" t="s">
        <v>96</v>
      </c>
      <c r="AZ106" s="26" t="s">
        <v>96</v>
      </c>
      <c r="BA106" s="26" t="s">
        <v>96</v>
      </c>
      <c r="BB106" s="142"/>
      <c r="BC106" s="25" t="s">
        <v>156</v>
      </c>
      <c r="BD106" s="39" t="s">
        <v>112</v>
      </c>
      <c r="BE106" s="75" t="s">
        <v>566</v>
      </c>
      <c r="BF106" s="77" t="s">
        <v>567</v>
      </c>
      <c r="BG106" s="41" t="s">
        <v>162</v>
      </c>
      <c r="BH106" s="45"/>
      <c r="BI106" s="46"/>
      <c r="BJ106" s="46"/>
      <c r="BK106" s="130"/>
      <c r="BL106" s="149"/>
      <c r="BM106" s="92"/>
    </row>
    <row r="107" spans="1:65" ht="178.5" customHeight="1" x14ac:dyDescent="0.3">
      <c r="A107" s="116"/>
      <c r="B107" s="148">
        <v>184</v>
      </c>
      <c r="C107" s="119"/>
      <c r="D107" s="121"/>
      <c r="E107" s="121"/>
      <c r="F107" s="121"/>
      <c r="G107" s="123"/>
      <c r="H107" s="126"/>
      <c r="I107" s="128"/>
      <c r="J107" s="108"/>
      <c r="K107" s="25" t="s">
        <v>169</v>
      </c>
      <c r="L107" s="26" t="s">
        <v>568</v>
      </c>
      <c r="M107" s="146"/>
      <c r="N107" s="108"/>
      <c r="O107" s="105"/>
      <c r="P107" s="112"/>
      <c r="Q107" s="114"/>
      <c r="R107" s="139"/>
      <c r="S107" s="104"/>
      <c r="T107" s="105"/>
      <c r="U107" s="103"/>
      <c r="V107" s="106"/>
      <c r="W107" s="25" t="s">
        <v>171</v>
      </c>
      <c r="X107" s="24" t="s">
        <v>569</v>
      </c>
      <c r="Y107" s="27" t="s">
        <v>570</v>
      </c>
      <c r="Z107" s="27" t="s">
        <v>539</v>
      </c>
      <c r="AA107" s="28" t="s">
        <v>571</v>
      </c>
      <c r="AB107" s="29" t="s">
        <v>98</v>
      </c>
      <c r="AC107" s="29" t="s">
        <v>99</v>
      </c>
      <c r="AD107" s="23" t="s">
        <v>100</v>
      </c>
      <c r="AE107" s="23" t="s">
        <v>161</v>
      </c>
      <c r="AF107" s="23" t="s">
        <v>102</v>
      </c>
      <c r="AG107" s="30" t="s">
        <v>100</v>
      </c>
      <c r="AH107" s="23" t="s">
        <v>103</v>
      </c>
      <c r="AI107" s="31">
        <f t="shared" si="4"/>
        <v>95</v>
      </c>
      <c r="AJ107" s="31" t="str">
        <f t="shared" si="3"/>
        <v>Moderado</v>
      </c>
      <c r="AK107" s="23" t="s">
        <v>104</v>
      </c>
      <c r="AL107" s="31" t="str">
        <f>IFERROR(VLOOKUP(AJ107&amp;AK107,[2]Tabla_Controles!$B$56:$G$65,5,FALSE),"")</f>
        <v>Moderado</v>
      </c>
      <c r="AM107" s="32">
        <f t="shared" si="5"/>
        <v>50</v>
      </c>
      <c r="AN107" s="133"/>
      <c r="AO107" s="95"/>
      <c r="AP107" s="136"/>
      <c r="AQ107" s="99"/>
      <c r="AR107" s="101"/>
      <c r="AS107" s="101"/>
      <c r="AT107" s="102"/>
      <c r="AU107" s="83"/>
      <c r="AV107" s="41" t="s">
        <v>176</v>
      </c>
      <c r="AW107" s="26" t="s">
        <v>96</v>
      </c>
      <c r="AX107" s="26" t="s">
        <v>96</v>
      </c>
      <c r="AY107" s="26" t="s">
        <v>96</v>
      </c>
      <c r="AZ107" s="26" t="s">
        <v>96</v>
      </c>
      <c r="BA107" s="26" t="s">
        <v>96</v>
      </c>
      <c r="BB107" s="142"/>
      <c r="BC107" s="25" t="s">
        <v>171</v>
      </c>
      <c r="BD107" s="72" t="s">
        <v>249</v>
      </c>
      <c r="BE107" s="34" t="s">
        <v>572</v>
      </c>
      <c r="BF107" s="34" t="s">
        <v>96</v>
      </c>
      <c r="BG107" s="41" t="s">
        <v>176</v>
      </c>
      <c r="BH107" s="45"/>
      <c r="BI107" s="46"/>
      <c r="BJ107" s="46"/>
      <c r="BK107" s="130"/>
      <c r="BL107" s="149"/>
      <c r="BM107" s="92"/>
    </row>
    <row r="108" spans="1:65" ht="30" hidden="1" customHeight="1" x14ac:dyDescent="0.3">
      <c r="A108" s="116"/>
      <c r="B108" s="148">
        <v>184</v>
      </c>
      <c r="C108" s="120"/>
      <c r="D108" s="121"/>
      <c r="E108" s="121"/>
      <c r="F108" s="121"/>
      <c r="G108" s="124"/>
      <c r="H108" s="127"/>
      <c r="I108" s="128"/>
      <c r="J108" s="108"/>
      <c r="K108" s="25" t="s">
        <v>186</v>
      </c>
      <c r="L108" s="26"/>
      <c r="M108" s="147"/>
      <c r="N108" s="108"/>
      <c r="O108" s="105"/>
      <c r="P108" s="112"/>
      <c r="Q108" s="115"/>
      <c r="R108" s="140"/>
      <c r="S108" s="104"/>
      <c r="T108" s="105"/>
      <c r="U108" s="103"/>
      <c r="V108" s="106"/>
      <c r="W108" s="25" t="s">
        <v>187</v>
      </c>
      <c r="X108" s="24"/>
      <c r="Y108" s="27"/>
      <c r="Z108" s="27"/>
      <c r="AA108" s="28"/>
      <c r="AB108" s="29"/>
      <c r="AC108" s="29"/>
      <c r="AD108" s="23"/>
      <c r="AE108" s="23"/>
      <c r="AF108" s="23"/>
      <c r="AG108" s="30"/>
      <c r="AH108" s="23"/>
      <c r="AI108" s="31" t="str">
        <f t="shared" si="4"/>
        <v/>
      </c>
      <c r="AJ108" s="31" t="str">
        <f t="shared" si="3"/>
        <v/>
      </c>
      <c r="AK108" s="23"/>
      <c r="AL108" s="31" t="str">
        <f>IFERROR(VLOOKUP(AJ108&amp;AK108,[2]Tabla_Controles!$B$56:$G$65,5,FALSE),"")</f>
        <v/>
      </c>
      <c r="AM108" s="32" t="str">
        <f t="shared" si="5"/>
        <v/>
      </c>
      <c r="AN108" s="134"/>
      <c r="AO108" s="96"/>
      <c r="AP108" s="137"/>
      <c r="AQ108" s="100"/>
      <c r="AR108" s="101"/>
      <c r="AS108" s="101"/>
      <c r="AT108" s="102"/>
      <c r="AU108" s="83"/>
      <c r="AV108" s="41" t="s">
        <v>188</v>
      </c>
      <c r="AW108" s="49"/>
      <c r="AX108" s="49"/>
      <c r="AY108" s="51"/>
      <c r="AZ108" s="51"/>
      <c r="BA108" s="51"/>
      <c r="BB108" s="143"/>
      <c r="BC108" s="25" t="s">
        <v>187</v>
      </c>
      <c r="BD108" s="39"/>
      <c r="BE108" s="40"/>
      <c r="BF108" s="40"/>
      <c r="BG108" s="41" t="s">
        <v>188</v>
      </c>
      <c r="BH108" s="39"/>
      <c r="BI108" s="36"/>
      <c r="BJ108" s="36"/>
      <c r="BK108" s="131"/>
      <c r="BL108" s="150"/>
      <c r="BM108" s="93"/>
    </row>
    <row r="109" spans="1:65" ht="114.75" customHeight="1" x14ac:dyDescent="0.3">
      <c r="A109" s="116" t="str">
        <f>C109&amp;COUNTIF($C$10:C109,C109)</f>
        <v>Corrupción15</v>
      </c>
      <c r="B109" s="148">
        <v>185</v>
      </c>
      <c r="C109" s="118" t="s">
        <v>81</v>
      </c>
      <c r="D109" s="121" t="s">
        <v>82</v>
      </c>
      <c r="E109" s="121" t="s">
        <v>289</v>
      </c>
      <c r="F109" s="121" t="s">
        <v>573</v>
      </c>
      <c r="G109" s="122" t="s">
        <v>574</v>
      </c>
      <c r="H109" s="151" t="s">
        <v>575</v>
      </c>
      <c r="I109" s="128" t="str">
        <f>"Posibilidad de recibir o solicitar cualquier dádiva o beneficio a nombre propio o de terceros, con el fin de "&amp;J109</f>
        <v>Posibilidad de recibir o solicitar cualquier dádiva o beneficio a nombre propio o de terceros, con el fin de asignar un bien para su disposición o administración temporal sin el cumplimiento de los requisitos de ley y la normativa definida.</v>
      </c>
      <c r="J109" s="108" t="s">
        <v>576</v>
      </c>
      <c r="K109" s="25" t="s">
        <v>88</v>
      </c>
      <c r="L109" s="26" t="s">
        <v>577</v>
      </c>
      <c r="M109" s="145" t="s">
        <v>578</v>
      </c>
      <c r="N109" s="108" t="s">
        <v>91</v>
      </c>
      <c r="O109" s="105" t="str">
        <f>IF(N109="","",IF(OR($N109=[2]Tabla_Probabilidad!$D$20,$N109=[2]Tabla_Probabilidad!$J$20),"Muy Baja",IF(OR($N109=[2]Tabla_Probabilidad!$E$20,$N109=[2]Tabla_Probabilidad!$K$20),"Baja",IF(OR($N109=[2]Tabla_Probabilidad!$F$20,$N109=[2]Tabla_Probabilidad!$L$20),"Media",IF(OR($N109=[2]Tabla_Probabilidad!$G$20,$N109=[2]Tabla_Probabilidad!$M$20),"Alta",IF(OR($N109=[2]Tabla_Probabilidad!$H$20,$N109=[2]Tabla_Probabilidad!$N$20),"Muy Alta"))))))</f>
        <v>Media</v>
      </c>
      <c r="P109" s="112">
        <f>IF(O109="Muy Baja",1,IF(O109="Baja",2,IF(O109="Media",3,IF(O109="Alta",4,IF(O109="Muy Alta",5,"")))))</f>
        <v>3</v>
      </c>
      <c r="Q109" s="113" t="str">
        <f>IFERROR(IF($C109="Corrupción",HYPERLINK("#"&amp;"Impacto_Riesgos!C"&amp;MATCH($B109,[2]Impacto_Riesgos!$B$10:$B$138,0)+9,"Calcula el impacto aquí"),"")," ")</f>
        <v>Calcula el impacto aquí</v>
      </c>
      <c r="R109" s="138">
        <f>IFERROR(VLOOKUP(A109,[2]Impacto_Riesgos!$A$8:$W$138,23,),"NA")</f>
        <v>16</v>
      </c>
      <c r="S109" s="104" t="s">
        <v>92</v>
      </c>
      <c r="T109" s="105" t="str">
        <f>IF($S109='[2]Tabla Impacto'!$F$10,"Moderado",IF($S109='[2]Tabla Impacto'!$G$10,"Mayor",IF($S109='[2]Tabla Impacto'!$H$10,"Catastrófico","")))</f>
        <v>Catastrófico</v>
      </c>
      <c r="U109" s="103">
        <f>IF(T109="Leve",1,IF(T109="Menor",2,IF(T109="Moderado",3,IF(T109="Mayor",4,IF(T109="Catastrófico",5,"")))))</f>
        <v>5</v>
      </c>
      <c r="V109" s="106" t="str">
        <f>IF(OR(AND($O109="Muy Baja",T109="Leve"),AND($O109="Muy Baja",T109="Menor"),AND($O109="Baja",T109="Leve"),AND($O109="Baja",T109="Menor"),AND($O109="Media",T109="Leve")),"Bajo",IF(OR(AND($O109="Muy baja",T109="Moderado"),AND($O109="Baja",T109="Moderado"),AND($O109="Media",T109="Menor"),AND($O109="Alta",T109="Leve")),"Moderado",IF(OR(AND($O109="Muy Baja",T109="Mayor"),AND($O109="Baja",T109="Mayor"),AND($O109="Media",T109="Moderado"),AND($O109="Alta",T109="Menor"),AND($O109="Alta",T109="Moderado"),AND($O109="Muy Alta",T109="Leve"),AND($O109="Muy Alta",T109="Menor")),"Alto",IF(OR(AND($O109="Muy Baja",T109="Catastrófico"),AND($O109="Baja",T109="Catastrófico"),AND($O109="Media",T109="Mayor"),AND($O109="Media",T109="Catastrófico"),AND($O109="Alta",T109="Mayor"),AND($O109="Alta",T109="Catastrófico"),AND($O109="Muy Alta",T109="Moderado"),AND($O109="Muy Alta",T109="Mayor"),AND($O109="Muy Alta",T109="Catastrófico")),"Extremo",""))))</f>
        <v>Extremo</v>
      </c>
      <c r="W109" s="25" t="s">
        <v>93</v>
      </c>
      <c r="X109" s="24" t="s">
        <v>579</v>
      </c>
      <c r="Y109" s="27" t="s">
        <v>580</v>
      </c>
      <c r="Z109" s="27" t="s">
        <v>581</v>
      </c>
      <c r="AA109" s="28" t="s">
        <v>384</v>
      </c>
      <c r="AB109" s="29" t="s">
        <v>98</v>
      </c>
      <c r="AC109" s="29" t="s">
        <v>99</v>
      </c>
      <c r="AD109" s="23" t="s">
        <v>100</v>
      </c>
      <c r="AE109" s="23" t="s">
        <v>161</v>
      </c>
      <c r="AF109" s="23" t="s">
        <v>102</v>
      </c>
      <c r="AG109" s="30" t="s">
        <v>100</v>
      </c>
      <c r="AH109" s="23" t="s">
        <v>103</v>
      </c>
      <c r="AI109" s="31">
        <f t="shared" si="4"/>
        <v>95</v>
      </c>
      <c r="AJ109" s="31" t="str">
        <f t="shared" si="3"/>
        <v>Moderado</v>
      </c>
      <c r="AK109" s="23" t="s">
        <v>104</v>
      </c>
      <c r="AL109" s="31" t="str">
        <f>IFERROR(VLOOKUP(AJ109&amp;AK109,[2]Tabla_Controles!$B$56:$G$65,5,FALSE),"")</f>
        <v>Moderado</v>
      </c>
      <c r="AM109" s="32">
        <f t="shared" si="5"/>
        <v>50</v>
      </c>
      <c r="AN109" s="132">
        <f>IFERROR(AVERAGE(AM109:AM115),"")</f>
        <v>60</v>
      </c>
      <c r="AO109" s="94" t="str">
        <f>IF($AN109=100,"Fuerte",IF($AN109&lt;100,"Moderado",IF($AN109&lt;50,"Débil",IF($AN109=0,"",""))))</f>
        <v>Moderado</v>
      </c>
      <c r="AP109" s="135" t="s">
        <v>105</v>
      </c>
      <c r="AQ109" s="98">
        <f>IFERROR(P109-VLOOKUP(AO109&amp;AP109,[2]Tabla_Controles!$B$77:$E$83,4,0),"")</f>
        <v>2</v>
      </c>
      <c r="AR109" s="101" t="str">
        <f>IF($AQ109="","",IF($AQ109=1,"Muy Baja",IF($AQ109=2,"Baja",IF($AQ109=3,"Media",IF($AQ109=4,"Alta",IF($AQ109=5,"Muy Alta","Muy Baja"))))))</f>
        <v>Baja</v>
      </c>
      <c r="AS109" s="101" t="str">
        <f>T109</f>
        <v>Catastrófico</v>
      </c>
      <c r="AT109" s="102" t="str">
        <f>IF(OR(AND($AR109="Muy Baja",$AS109="Leve"),AND($AR109="Muy Baja",$AS109="Menor"),AND($AR109="Baja",$AS109="Leve"),AND($AR109="Baja",$AS109="Menor"),AND($AR109="Media",$AS109="Leve")),"Bajo",IF(OR(AND($AR109="Muy baja",$AS109="Moderado"),AND($AR109="Baja",$AS109="Moderado"),AND($AR109="Media",$AS109="Menor"),AND($AR109="Alta",$AS109="Leve")),"Moderado",IF(OR(AND($AR109="Muy Baja",$AS109="Mayor"),AND($AR109="Baja",$AS109="Mayor"),AND($AR109="Media",$AS109="Moderado"),AND($AR109="Alta",$AS109="Menor"),AND($AR109="Alta",$AS109="Moderado"),AND($AR109="Muy Alta",$AS109="Leve"),AND($AR109="Muy Alta",$AS109="Menor")),"Alto",IF(OR(AND($AR109="Muy Baja",$AS109="Catastrófico"),AND($AR109="Baja",$AS109="Catastrófico"),AND($AR109="Media",$AS109="Mayor"),AND($AR109="Media",$AS109="Catastrófico"),AND($AR109="Alta",$AS109="Mayor"),AND($AR109="Alta",$AS109="Catastrófico"),AND($AR109="Muy Alta",$AS109="Moderado"),AND($AR109="Muy Alta",$AS109="Mayor"),AND($AR109="Muy Alta",$AS109="Catastrófico")),"Extremo",""))))</f>
        <v>Extremo</v>
      </c>
      <c r="AU109" s="83" t="s">
        <v>106</v>
      </c>
      <c r="AV109" s="41" t="s">
        <v>107</v>
      </c>
      <c r="AW109" s="34" t="s">
        <v>255</v>
      </c>
      <c r="AX109" s="35" t="s">
        <v>201</v>
      </c>
      <c r="AY109" s="36" t="s">
        <v>232</v>
      </c>
      <c r="AZ109" s="37">
        <v>45260</v>
      </c>
      <c r="BA109" s="37">
        <v>45291</v>
      </c>
      <c r="BB109" s="141" t="s">
        <v>111</v>
      </c>
      <c r="BC109" s="25" t="s">
        <v>93</v>
      </c>
      <c r="BD109" s="72" t="s">
        <v>249</v>
      </c>
      <c r="BE109" s="34" t="s">
        <v>401</v>
      </c>
      <c r="BF109" s="34" t="s">
        <v>96</v>
      </c>
      <c r="BG109" s="41" t="s">
        <v>107</v>
      </c>
      <c r="BH109" s="72" t="s">
        <v>249</v>
      </c>
      <c r="BI109" s="36" t="s">
        <v>540</v>
      </c>
      <c r="BJ109" s="36" t="s">
        <v>540</v>
      </c>
      <c r="BK109" s="129" t="s">
        <v>117</v>
      </c>
      <c r="BL109" s="144" t="s">
        <v>582</v>
      </c>
      <c r="BM109" s="129" t="s">
        <v>583</v>
      </c>
    </row>
    <row r="110" spans="1:65" ht="117" customHeight="1" x14ac:dyDescent="0.3">
      <c r="A110" s="116"/>
      <c r="B110" s="148">
        <v>185</v>
      </c>
      <c r="C110" s="119"/>
      <c r="D110" s="121"/>
      <c r="E110" s="121"/>
      <c r="F110" s="121"/>
      <c r="G110" s="123"/>
      <c r="H110" s="152"/>
      <c r="I110" s="128"/>
      <c r="J110" s="108"/>
      <c r="K110" s="25" t="s">
        <v>120</v>
      </c>
      <c r="L110" s="26" t="s">
        <v>584</v>
      </c>
      <c r="M110" s="146"/>
      <c r="N110" s="108"/>
      <c r="O110" s="105"/>
      <c r="P110" s="112"/>
      <c r="Q110" s="114"/>
      <c r="R110" s="139"/>
      <c r="S110" s="104"/>
      <c r="T110" s="105"/>
      <c r="U110" s="103"/>
      <c r="V110" s="106"/>
      <c r="W110" s="25" t="s">
        <v>122</v>
      </c>
      <c r="X110" s="24" t="s">
        <v>585</v>
      </c>
      <c r="Y110" s="27" t="s">
        <v>586</v>
      </c>
      <c r="Z110" s="27" t="s">
        <v>587</v>
      </c>
      <c r="AA110" s="28" t="s">
        <v>298</v>
      </c>
      <c r="AB110" s="29" t="s">
        <v>98</v>
      </c>
      <c r="AC110" s="29" t="s">
        <v>99</v>
      </c>
      <c r="AD110" s="23" t="s">
        <v>100</v>
      </c>
      <c r="AE110" s="23" t="s">
        <v>161</v>
      </c>
      <c r="AF110" s="23" t="s">
        <v>102</v>
      </c>
      <c r="AG110" s="30" t="s">
        <v>100</v>
      </c>
      <c r="AH110" s="23" t="s">
        <v>103</v>
      </c>
      <c r="AI110" s="31">
        <f t="shared" si="4"/>
        <v>95</v>
      </c>
      <c r="AJ110" s="31" t="str">
        <f t="shared" si="3"/>
        <v>Moderado</v>
      </c>
      <c r="AK110" s="23" t="s">
        <v>104</v>
      </c>
      <c r="AL110" s="31" t="str">
        <f>IFERROR(VLOOKUP(AJ110&amp;AK110,[2]Tabla_Controles!$B$56:$G$65,5,FALSE),"")</f>
        <v>Moderado</v>
      </c>
      <c r="AM110" s="32">
        <f t="shared" si="5"/>
        <v>50</v>
      </c>
      <c r="AN110" s="133"/>
      <c r="AO110" s="95"/>
      <c r="AP110" s="136"/>
      <c r="AQ110" s="99"/>
      <c r="AR110" s="101"/>
      <c r="AS110" s="101"/>
      <c r="AT110" s="102"/>
      <c r="AU110" s="83"/>
      <c r="AV110" s="41" t="s">
        <v>128</v>
      </c>
      <c r="AW110" s="26" t="s">
        <v>306</v>
      </c>
      <c r="AX110" s="35" t="s">
        <v>201</v>
      </c>
      <c r="AY110" s="36" t="s">
        <v>97</v>
      </c>
      <c r="AZ110" s="60">
        <v>45107</v>
      </c>
      <c r="BA110" s="60">
        <v>45122</v>
      </c>
      <c r="BB110" s="142"/>
      <c r="BC110" s="25" t="s">
        <v>122</v>
      </c>
      <c r="BD110" s="42" t="s">
        <v>112</v>
      </c>
      <c r="BE110" s="40" t="s">
        <v>588</v>
      </c>
      <c r="BF110" s="66" t="s">
        <v>589</v>
      </c>
      <c r="BG110" s="41" t="s">
        <v>128</v>
      </c>
      <c r="BH110" s="39" t="s">
        <v>112</v>
      </c>
      <c r="BI110" s="36" t="s">
        <v>309</v>
      </c>
      <c r="BJ110" s="36" t="s">
        <v>310</v>
      </c>
      <c r="BK110" s="130"/>
      <c r="BL110" s="149"/>
      <c r="BM110" s="92"/>
    </row>
    <row r="111" spans="1:65" ht="102" customHeight="1" x14ac:dyDescent="0.3">
      <c r="A111" s="116"/>
      <c r="B111" s="148">
        <v>185</v>
      </c>
      <c r="C111" s="119"/>
      <c r="D111" s="121"/>
      <c r="E111" s="121"/>
      <c r="F111" s="121"/>
      <c r="G111" s="123"/>
      <c r="H111" s="152"/>
      <c r="I111" s="128"/>
      <c r="J111" s="108"/>
      <c r="K111" s="25" t="s">
        <v>135</v>
      </c>
      <c r="L111" s="26" t="s">
        <v>590</v>
      </c>
      <c r="M111" s="146"/>
      <c r="N111" s="108"/>
      <c r="O111" s="105"/>
      <c r="P111" s="112"/>
      <c r="Q111" s="114"/>
      <c r="R111" s="139"/>
      <c r="S111" s="104"/>
      <c r="T111" s="105"/>
      <c r="U111" s="103"/>
      <c r="V111" s="106"/>
      <c r="W111" s="25" t="s">
        <v>137</v>
      </c>
      <c r="X111" s="24" t="s">
        <v>591</v>
      </c>
      <c r="Y111" s="27" t="s">
        <v>592</v>
      </c>
      <c r="Z111" s="27" t="s">
        <v>593</v>
      </c>
      <c r="AA111" s="28" t="s">
        <v>298</v>
      </c>
      <c r="AB111" s="29" t="s">
        <v>98</v>
      </c>
      <c r="AC111" s="29" t="s">
        <v>99</v>
      </c>
      <c r="AD111" s="23" t="s">
        <v>100</v>
      </c>
      <c r="AE111" s="23" t="s">
        <v>101</v>
      </c>
      <c r="AF111" s="23" t="s">
        <v>102</v>
      </c>
      <c r="AG111" s="30" t="s">
        <v>100</v>
      </c>
      <c r="AH111" s="23" t="s">
        <v>103</v>
      </c>
      <c r="AI111" s="31">
        <f t="shared" si="4"/>
        <v>100</v>
      </c>
      <c r="AJ111" s="31" t="str">
        <f t="shared" si="3"/>
        <v>Fuerte</v>
      </c>
      <c r="AK111" s="23" t="s">
        <v>104</v>
      </c>
      <c r="AL111" s="31" t="str">
        <f>IFERROR(VLOOKUP(AJ111&amp;AK111,[2]Tabla_Controles!$B$56:$G$65,5,FALSE),"")</f>
        <v>Fuerte</v>
      </c>
      <c r="AM111" s="32">
        <f t="shared" si="5"/>
        <v>100</v>
      </c>
      <c r="AN111" s="133"/>
      <c r="AO111" s="95"/>
      <c r="AP111" s="136"/>
      <c r="AQ111" s="99"/>
      <c r="AR111" s="101"/>
      <c r="AS111" s="101"/>
      <c r="AT111" s="102"/>
      <c r="AU111" s="83"/>
      <c r="AV111" s="41" t="s">
        <v>141</v>
      </c>
      <c r="AW111" s="26" t="s">
        <v>96</v>
      </c>
      <c r="AX111" s="26" t="s">
        <v>96</v>
      </c>
      <c r="AY111" s="26" t="s">
        <v>96</v>
      </c>
      <c r="AZ111" s="26" t="s">
        <v>96</v>
      </c>
      <c r="BA111" s="26" t="s">
        <v>96</v>
      </c>
      <c r="BB111" s="142"/>
      <c r="BC111" s="25" t="s">
        <v>137</v>
      </c>
      <c r="BD111" s="42" t="s">
        <v>112</v>
      </c>
      <c r="BE111" s="66" t="s">
        <v>594</v>
      </c>
      <c r="BF111" s="40" t="s">
        <v>595</v>
      </c>
      <c r="BG111" s="41" t="s">
        <v>141</v>
      </c>
      <c r="BH111" s="45"/>
      <c r="BI111" s="46"/>
      <c r="BJ111" s="46"/>
      <c r="BK111" s="130"/>
      <c r="BL111" s="149"/>
      <c r="BM111" s="92"/>
    </row>
    <row r="112" spans="1:65" ht="114.75" customHeight="1" x14ac:dyDescent="0.3">
      <c r="A112" s="116"/>
      <c r="B112" s="148">
        <v>185</v>
      </c>
      <c r="C112" s="119"/>
      <c r="D112" s="121"/>
      <c r="E112" s="121"/>
      <c r="F112" s="121"/>
      <c r="G112" s="123"/>
      <c r="H112" s="152"/>
      <c r="I112" s="128"/>
      <c r="J112" s="108"/>
      <c r="K112" s="25" t="s">
        <v>144</v>
      </c>
      <c r="L112" s="26" t="s">
        <v>596</v>
      </c>
      <c r="M112" s="146"/>
      <c r="N112" s="108"/>
      <c r="O112" s="105"/>
      <c r="P112" s="112"/>
      <c r="Q112" s="114"/>
      <c r="R112" s="139"/>
      <c r="S112" s="104"/>
      <c r="T112" s="105"/>
      <c r="U112" s="103"/>
      <c r="V112" s="106"/>
      <c r="W112" s="25" t="s">
        <v>146</v>
      </c>
      <c r="X112" s="24" t="s">
        <v>597</v>
      </c>
      <c r="Y112" s="27" t="s">
        <v>598</v>
      </c>
      <c r="Z112" s="27" t="s">
        <v>593</v>
      </c>
      <c r="AA112" s="28" t="s">
        <v>298</v>
      </c>
      <c r="AB112" s="29" t="s">
        <v>98</v>
      </c>
      <c r="AC112" s="29" t="s">
        <v>99</v>
      </c>
      <c r="AD112" s="23" t="s">
        <v>100</v>
      </c>
      <c r="AE112" s="23" t="s">
        <v>161</v>
      </c>
      <c r="AF112" s="23" t="s">
        <v>102</v>
      </c>
      <c r="AG112" s="30" t="s">
        <v>100</v>
      </c>
      <c r="AH112" s="23" t="s">
        <v>103</v>
      </c>
      <c r="AI112" s="31">
        <f t="shared" si="4"/>
        <v>95</v>
      </c>
      <c r="AJ112" s="31" t="str">
        <f t="shared" si="3"/>
        <v>Moderado</v>
      </c>
      <c r="AK112" s="23" t="s">
        <v>104</v>
      </c>
      <c r="AL112" s="31" t="str">
        <f>IFERROR(VLOOKUP(AJ112&amp;AK112,[2]Tabla_Controles!$B$56:$G$65,5,FALSE),"")</f>
        <v>Moderado</v>
      </c>
      <c r="AM112" s="32">
        <f t="shared" si="5"/>
        <v>50</v>
      </c>
      <c r="AN112" s="133"/>
      <c r="AO112" s="95"/>
      <c r="AP112" s="136"/>
      <c r="AQ112" s="99"/>
      <c r="AR112" s="101"/>
      <c r="AS112" s="101"/>
      <c r="AT112" s="102"/>
      <c r="AU112" s="83"/>
      <c r="AV112" s="41" t="s">
        <v>151</v>
      </c>
      <c r="AW112" s="26" t="s">
        <v>96</v>
      </c>
      <c r="AX112" s="26" t="s">
        <v>96</v>
      </c>
      <c r="AY112" s="26" t="s">
        <v>96</v>
      </c>
      <c r="AZ112" s="26" t="s">
        <v>96</v>
      </c>
      <c r="BA112" s="26" t="s">
        <v>96</v>
      </c>
      <c r="BB112" s="142"/>
      <c r="BC112" s="25" t="s">
        <v>146</v>
      </c>
      <c r="BD112" s="42" t="s">
        <v>112</v>
      </c>
      <c r="BE112" s="66" t="s">
        <v>599</v>
      </c>
      <c r="BF112" s="40" t="s">
        <v>600</v>
      </c>
      <c r="BG112" s="41" t="s">
        <v>151</v>
      </c>
      <c r="BH112" s="45"/>
      <c r="BI112" s="46"/>
      <c r="BJ112" s="46"/>
      <c r="BK112" s="130"/>
      <c r="BL112" s="149"/>
      <c r="BM112" s="92"/>
    </row>
    <row r="113" spans="1:65" ht="313.5" x14ac:dyDescent="0.3">
      <c r="A113" s="116"/>
      <c r="B113" s="148">
        <v>185</v>
      </c>
      <c r="C113" s="119"/>
      <c r="D113" s="121"/>
      <c r="E113" s="121"/>
      <c r="F113" s="121"/>
      <c r="G113" s="123"/>
      <c r="H113" s="152"/>
      <c r="I113" s="128"/>
      <c r="J113" s="108"/>
      <c r="K113" s="25" t="s">
        <v>154</v>
      </c>
      <c r="L113" s="26" t="s">
        <v>601</v>
      </c>
      <c r="M113" s="146"/>
      <c r="N113" s="108"/>
      <c r="O113" s="105"/>
      <c r="P113" s="112"/>
      <c r="Q113" s="114"/>
      <c r="R113" s="139"/>
      <c r="S113" s="104"/>
      <c r="T113" s="105"/>
      <c r="U113" s="103"/>
      <c r="V113" s="106"/>
      <c r="W113" s="25" t="s">
        <v>156</v>
      </c>
      <c r="X113" s="24" t="s">
        <v>602</v>
      </c>
      <c r="Y113" s="27" t="s">
        <v>603</v>
      </c>
      <c r="Z113" s="27" t="s">
        <v>604</v>
      </c>
      <c r="AA113" s="28" t="s">
        <v>605</v>
      </c>
      <c r="AB113" s="29" t="s">
        <v>98</v>
      </c>
      <c r="AC113" s="29" t="s">
        <v>99</v>
      </c>
      <c r="AD113" s="23" t="s">
        <v>100</v>
      </c>
      <c r="AE113" s="23" t="s">
        <v>161</v>
      </c>
      <c r="AF113" s="23" t="s">
        <v>102</v>
      </c>
      <c r="AG113" s="30" t="s">
        <v>100</v>
      </c>
      <c r="AH113" s="23" t="s">
        <v>103</v>
      </c>
      <c r="AI113" s="31">
        <f t="shared" si="4"/>
        <v>95</v>
      </c>
      <c r="AJ113" s="31" t="str">
        <f t="shared" si="3"/>
        <v>Moderado</v>
      </c>
      <c r="AK113" s="23" t="s">
        <v>104</v>
      </c>
      <c r="AL113" s="31" t="str">
        <f>IFERROR(VLOOKUP(AJ113&amp;AK113,[2]Tabla_Controles!$B$56:$G$65,5,FALSE),"")</f>
        <v>Moderado</v>
      </c>
      <c r="AM113" s="32">
        <f t="shared" si="5"/>
        <v>50</v>
      </c>
      <c r="AN113" s="133"/>
      <c r="AO113" s="95"/>
      <c r="AP113" s="136"/>
      <c r="AQ113" s="99"/>
      <c r="AR113" s="101"/>
      <c r="AS113" s="101"/>
      <c r="AT113" s="102"/>
      <c r="AU113" s="83"/>
      <c r="AV113" s="41" t="s">
        <v>162</v>
      </c>
      <c r="AW113" s="26" t="s">
        <v>96</v>
      </c>
      <c r="AX113" s="26" t="s">
        <v>96</v>
      </c>
      <c r="AY113" s="26" t="s">
        <v>96</v>
      </c>
      <c r="AZ113" s="26" t="s">
        <v>96</v>
      </c>
      <c r="BA113" s="26" t="s">
        <v>96</v>
      </c>
      <c r="BB113" s="142"/>
      <c r="BC113" s="25" t="s">
        <v>156</v>
      </c>
      <c r="BD113" s="34" t="s">
        <v>112</v>
      </c>
      <c r="BE113" s="40" t="s">
        <v>606</v>
      </c>
      <c r="BF113" s="40" t="s">
        <v>607</v>
      </c>
      <c r="BG113" s="41" t="s">
        <v>162</v>
      </c>
      <c r="BH113" s="78"/>
      <c r="BI113" s="79"/>
      <c r="BJ113" s="79"/>
      <c r="BK113" s="130"/>
      <c r="BL113" s="149"/>
      <c r="BM113" s="92"/>
    </row>
    <row r="114" spans="1:65" ht="48" hidden="1" customHeight="1" x14ac:dyDescent="0.3">
      <c r="A114" s="116"/>
      <c r="B114" s="148">
        <v>185</v>
      </c>
      <c r="C114" s="119"/>
      <c r="D114" s="121"/>
      <c r="E114" s="121"/>
      <c r="F114" s="121"/>
      <c r="G114" s="123"/>
      <c r="H114" s="152"/>
      <c r="I114" s="128"/>
      <c r="J114" s="108"/>
      <c r="K114" s="25" t="s">
        <v>169</v>
      </c>
      <c r="L114" s="26"/>
      <c r="M114" s="146"/>
      <c r="N114" s="108"/>
      <c r="O114" s="105"/>
      <c r="P114" s="112"/>
      <c r="Q114" s="114"/>
      <c r="R114" s="139"/>
      <c r="S114" s="104"/>
      <c r="T114" s="105"/>
      <c r="U114" s="103"/>
      <c r="V114" s="106"/>
      <c r="W114" s="25" t="s">
        <v>171</v>
      </c>
      <c r="X114" s="24"/>
      <c r="Y114" s="27"/>
      <c r="Z114" s="27"/>
      <c r="AA114" s="28"/>
      <c r="AB114" s="29"/>
      <c r="AC114" s="29"/>
      <c r="AD114" s="23"/>
      <c r="AE114" s="23"/>
      <c r="AF114" s="23"/>
      <c r="AG114" s="30"/>
      <c r="AH114" s="23"/>
      <c r="AI114" s="31" t="str">
        <f t="shared" si="4"/>
        <v/>
      </c>
      <c r="AJ114" s="31" t="str">
        <f t="shared" si="3"/>
        <v/>
      </c>
      <c r="AK114" s="23"/>
      <c r="AL114" s="31" t="str">
        <f>IFERROR(VLOOKUP(AJ114&amp;AK114,[2]Tabla_Controles!$B$56:$G$65,5,FALSE),"")</f>
        <v/>
      </c>
      <c r="AM114" s="32" t="str">
        <f t="shared" si="5"/>
        <v/>
      </c>
      <c r="AN114" s="133"/>
      <c r="AO114" s="95"/>
      <c r="AP114" s="136"/>
      <c r="AQ114" s="99"/>
      <c r="AR114" s="101"/>
      <c r="AS114" s="101"/>
      <c r="AT114" s="102"/>
      <c r="AU114" s="83"/>
      <c r="AV114" s="41" t="s">
        <v>176</v>
      </c>
      <c r="AW114" s="49"/>
      <c r="AX114" s="49"/>
      <c r="AY114" s="51"/>
      <c r="AZ114" s="51"/>
      <c r="BA114" s="51"/>
      <c r="BB114" s="142"/>
      <c r="BC114" s="25" t="s">
        <v>171</v>
      </c>
      <c r="BD114" s="39"/>
      <c r="BE114" s="40"/>
      <c r="BF114" s="40"/>
      <c r="BG114" s="41" t="s">
        <v>176</v>
      </c>
      <c r="BH114" s="39"/>
      <c r="BI114" s="36"/>
      <c r="BJ114" s="36"/>
      <c r="BK114" s="130"/>
      <c r="BL114" s="149"/>
      <c r="BM114" s="92"/>
    </row>
    <row r="115" spans="1:65" ht="30" hidden="1" customHeight="1" x14ac:dyDescent="0.3">
      <c r="A115" s="116"/>
      <c r="B115" s="148">
        <v>185</v>
      </c>
      <c r="C115" s="120"/>
      <c r="D115" s="121"/>
      <c r="E115" s="121"/>
      <c r="F115" s="121"/>
      <c r="G115" s="124"/>
      <c r="H115" s="153"/>
      <c r="I115" s="128"/>
      <c r="J115" s="108"/>
      <c r="K115" s="25" t="s">
        <v>186</v>
      </c>
      <c r="L115" s="26"/>
      <c r="M115" s="147"/>
      <c r="N115" s="108"/>
      <c r="O115" s="105"/>
      <c r="P115" s="112"/>
      <c r="Q115" s="115"/>
      <c r="R115" s="140"/>
      <c r="S115" s="104"/>
      <c r="T115" s="105"/>
      <c r="U115" s="103"/>
      <c r="V115" s="106"/>
      <c r="W115" s="25" t="s">
        <v>187</v>
      </c>
      <c r="X115" s="24"/>
      <c r="Y115" s="27"/>
      <c r="Z115" s="27"/>
      <c r="AA115" s="28"/>
      <c r="AB115" s="29"/>
      <c r="AC115" s="29"/>
      <c r="AD115" s="23"/>
      <c r="AE115" s="23"/>
      <c r="AF115" s="23"/>
      <c r="AG115" s="30"/>
      <c r="AH115" s="23"/>
      <c r="AI115" s="31" t="str">
        <f t="shared" si="4"/>
        <v/>
      </c>
      <c r="AJ115" s="31" t="str">
        <f t="shared" si="3"/>
        <v/>
      </c>
      <c r="AK115" s="23"/>
      <c r="AL115" s="31" t="str">
        <f>IFERROR(VLOOKUP(AJ115&amp;AK115,[2]Tabla_Controles!$B$56:$G$65,5,FALSE),"")</f>
        <v/>
      </c>
      <c r="AM115" s="32" t="str">
        <f t="shared" si="5"/>
        <v/>
      </c>
      <c r="AN115" s="134"/>
      <c r="AO115" s="96"/>
      <c r="AP115" s="137"/>
      <c r="AQ115" s="100"/>
      <c r="AR115" s="101"/>
      <c r="AS115" s="101"/>
      <c r="AT115" s="102"/>
      <c r="AU115" s="83"/>
      <c r="AV115" s="41" t="s">
        <v>188</v>
      </c>
      <c r="AW115" s="49"/>
      <c r="AX115" s="49"/>
      <c r="AY115" s="51"/>
      <c r="AZ115" s="51"/>
      <c r="BA115" s="51"/>
      <c r="BB115" s="143"/>
      <c r="BC115" s="25" t="s">
        <v>187</v>
      </c>
      <c r="BD115" s="39"/>
      <c r="BE115" s="40"/>
      <c r="BF115" s="40"/>
      <c r="BG115" s="41" t="s">
        <v>188</v>
      </c>
      <c r="BH115" s="39"/>
      <c r="BI115" s="36"/>
      <c r="BJ115" s="36"/>
      <c r="BK115" s="131"/>
      <c r="BL115" s="150"/>
      <c r="BM115" s="93"/>
    </row>
    <row r="116" spans="1:65" ht="139.5" x14ac:dyDescent="0.3">
      <c r="A116" s="116" t="str">
        <f>C116&amp;COUNTIF($C$10:C116,C116)</f>
        <v>Corrupción16</v>
      </c>
      <c r="B116" s="148">
        <v>186</v>
      </c>
      <c r="C116" s="118" t="s">
        <v>81</v>
      </c>
      <c r="D116" s="121" t="s">
        <v>608</v>
      </c>
      <c r="E116" s="121" t="s">
        <v>532</v>
      </c>
      <c r="F116" s="121" t="s">
        <v>609</v>
      </c>
      <c r="G116" s="122" t="s">
        <v>610</v>
      </c>
      <c r="H116" s="125" t="s">
        <v>609</v>
      </c>
      <c r="I116" s="128" t="str">
        <f>"Posibilidad de recibir o solicitar cualquier dádiva o beneficio a nombre propio o de terceros, con el fin de "&amp;J116</f>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
      <c r="J116" s="108" t="s">
        <v>611</v>
      </c>
      <c r="K116" s="25" t="s">
        <v>88</v>
      </c>
      <c r="L116" s="26" t="s">
        <v>612</v>
      </c>
      <c r="M116" s="145" t="s">
        <v>613</v>
      </c>
      <c r="N116" s="108" t="s">
        <v>91</v>
      </c>
      <c r="O116" s="105" t="str">
        <f>IF(N116="","",IF(OR($N116=[2]Tabla_Probabilidad!$D$20,$N116=[2]Tabla_Probabilidad!$J$20),"Muy Baja",IF(OR($N116=[2]Tabla_Probabilidad!$E$20,$N116=[2]Tabla_Probabilidad!$K$20),"Baja",IF(OR($N116=[2]Tabla_Probabilidad!$F$20,$N116=[2]Tabla_Probabilidad!$L$20),"Media",IF(OR($N116=[2]Tabla_Probabilidad!$G$20,$N116=[2]Tabla_Probabilidad!$M$20),"Alta",IF(OR($N116=[2]Tabla_Probabilidad!$H$20,$N116=[2]Tabla_Probabilidad!$N$20),"Muy Alta"))))))</f>
        <v>Media</v>
      </c>
      <c r="P116" s="112">
        <f>IF(O116="Muy Baja",1,IF(O116="Baja",2,IF(O116="Media",3,IF(O116="Alta",4,IF(O116="Muy Alta",5,"")))))</f>
        <v>3</v>
      </c>
      <c r="Q116" s="113" t="str">
        <f>IFERROR(IF($C116="Corrupción",HYPERLINK("#"&amp;"Impacto_Riesgos!C"&amp;MATCH($B116,[2]Impacto_Riesgos!$B$10:$B$138,0)+9,"Calcula el impacto aquí"),"")," ")</f>
        <v>Calcula el impacto aquí</v>
      </c>
      <c r="R116" s="138">
        <f>IFERROR(VLOOKUP(A116,[2]Impacto_Riesgos!$A$8:$W$138,23,),"NA")</f>
        <v>16</v>
      </c>
      <c r="S116" s="104" t="s">
        <v>92</v>
      </c>
      <c r="T116" s="105" t="str">
        <f>IF($S116='[2]Tabla Impacto'!$F$10,"Moderado",IF($S116='[2]Tabla Impacto'!$G$10,"Mayor",IF($S116='[2]Tabla Impacto'!$H$10,"Catastrófico","")))</f>
        <v>Catastrófico</v>
      </c>
      <c r="U116" s="103">
        <f>IF(T116="Leve",1,IF(T116="Menor",2,IF(T116="Moderado",3,IF(T116="Mayor",4,IF(T116="Catastrófico",5,"")))))</f>
        <v>5</v>
      </c>
      <c r="V116" s="106" t="str">
        <f>IF(OR(AND($O116="Muy Baja",T116="Leve"),AND($O116="Muy Baja",T116="Menor"),AND($O116="Baja",T116="Leve"),AND($O116="Baja",T116="Menor"),AND($O116="Media",T116="Leve")),"Bajo",IF(OR(AND($O116="Muy baja",T116="Moderado"),AND($O116="Baja",T116="Moderado"),AND($O116="Media",T116="Menor"),AND($O116="Alta",T116="Leve")),"Moderado",IF(OR(AND($O116="Muy Baja",T116="Mayor"),AND($O116="Baja",T116="Mayor"),AND($O116="Media",T116="Moderado"),AND($O116="Alta",T116="Menor"),AND($O116="Alta",T116="Moderado"),AND($O116="Muy Alta",T116="Leve"),AND($O116="Muy Alta",T116="Menor")),"Alto",IF(OR(AND($O116="Muy Baja",T116="Catastrófico"),AND($O116="Baja",T116="Catastrófico"),AND($O116="Media",T116="Mayor"),AND($O116="Media",T116="Catastrófico"),AND($O116="Alta",T116="Mayor"),AND($O116="Alta",T116="Catastrófico"),AND($O116="Muy Alta",T116="Moderado"),AND($O116="Muy Alta",T116="Mayor"),AND($O116="Muy Alta",T116="Catastrófico")),"Extremo",""))))</f>
        <v>Extremo</v>
      </c>
      <c r="W116" s="25" t="s">
        <v>93</v>
      </c>
      <c r="X116" s="24" t="s">
        <v>614</v>
      </c>
      <c r="Y116" s="27" t="s">
        <v>615</v>
      </c>
      <c r="Z116" s="27" t="s">
        <v>616</v>
      </c>
      <c r="AA116" s="28" t="s">
        <v>400</v>
      </c>
      <c r="AB116" s="29" t="s">
        <v>98</v>
      </c>
      <c r="AC116" s="29" t="s">
        <v>99</v>
      </c>
      <c r="AD116" s="23" t="s">
        <v>100</v>
      </c>
      <c r="AE116" s="23" t="s">
        <v>101</v>
      </c>
      <c r="AF116" s="23" t="s">
        <v>102</v>
      </c>
      <c r="AG116" s="30" t="s">
        <v>100</v>
      </c>
      <c r="AH116" s="23" t="s">
        <v>103</v>
      </c>
      <c r="AI116" s="31">
        <f t="shared" si="4"/>
        <v>100</v>
      </c>
      <c r="AJ116" s="31" t="str">
        <f t="shared" si="3"/>
        <v>Fuerte</v>
      </c>
      <c r="AK116" s="23" t="s">
        <v>104</v>
      </c>
      <c r="AL116" s="31" t="str">
        <f>IFERROR(VLOOKUP(AJ116&amp;AK116,[2]Tabla_Controles!$B$56:$G$65,5,FALSE),"")</f>
        <v>Fuerte</v>
      </c>
      <c r="AM116" s="32">
        <f t="shared" si="5"/>
        <v>100</v>
      </c>
      <c r="AN116" s="132">
        <f>IFERROR(AVERAGE(AM116:AM122),"")</f>
        <v>87.5</v>
      </c>
      <c r="AO116" s="94" t="str">
        <f>IF($AN116=100,"Fuerte",IF($AN116&lt;100,"Moderado",IF($AN116&lt;50,"Débil",IF($AN116=0,"",""))))</f>
        <v>Moderado</v>
      </c>
      <c r="AP116" s="135" t="s">
        <v>105</v>
      </c>
      <c r="AQ116" s="98">
        <f>IFERROR(P116-VLOOKUP(AO116&amp;AP116,[2]Tabla_Controles!$B$77:$E$83,4,0),"")</f>
        <v>2</v>
      </c>
      <c r="AR116" s="101" t="str">
        <f>IF($AQ116="","",IF($AQ116=1,"Muy Baja",IF($AQ116=2,"Baja",IF($AQ116=3,"Media",IF($AQ116=4,"Alta",IF($AQ116=5,"Muy Alta","Muy Baja"))))))</f>
        <v>Baja</v>
      </c>
      <c r="AS116" s="101" t="str">
        <f>T116</f>
        <v>Catastrófico</v>
      </c>
      <c r="AT116" s="102" t="str">
        <f>IF(OR(AND($AR116="Muy Baja",$AS116="Leve"),AND($AR116="Muy Baja",$AS116="Menor"),AND($AR116="Baja",$AS116="Leve"),AND($AR116="Baja",$AS116="Menor"),AND($AR116="Media",$AS116="Leve")),"Bajo",IF(OR(AND($AR116="Muy baja",$AS116="Moderado"),AND($AR116="Baja",$AS116="Moderado"),AND($AR116="Media",$AS116="Menor"),AND($AR116="Alta",$AS116="Leve")),"Moderado",IF(OR(AND($AR116="Muy Baja",$AS116="Mayor"),AND($AR116="Baja",$AS116="Mayor"),AND($AR116="Media",$AS116="Moderado"),AND($AR116="Alta",$AS116="Menor"),AND($AR116="Alta",$AS116="Moderado"),AND($AR116="Muy Alta",$AS116="Leve"),AND($AR116="Muy Alta",$AS116="Menor")),"Alto",IF(OR(AND($AR116="Muy Baja",$AS116="Catastrófico"),AND($AR116="Baja",$AS116="Catastrófico"),AND($AR116="Media",$AS116="Mayor"),AND($AR116="Media",$AS116="Catastrófico"),AND($AR116="Alta",$AS116="Mayor"),AND($AR116="Alta",$AS116="Catastrófico"),AND($AR116="Muy Alta",$AS116="Moderado"),AND($AR116="Muy Alta",$AS116="Mayor"),AND($AR116="Muy Alta",$AS116="Catastrófico")),"Extremo",""))))</f>
        <v>Extremo</v>
      </c>
      <c r="AU116" s="83" t="s">
        <v>106</v>
      </c>
      <c r="AV116" s="41" t="s">
        <v>107</v>
      </c>
      <c r="AW116" s="26" t="s">
        <v>398</v>
      </c>
      <c r="AX116" s="26" t="s">
        <v>399</v>
      </c>
      <c r="AY116" s="26" t="s">
        <v>400</v>
      </c>
      <c r="AZ116" s="60">
        <v>45076</v>
      </c>
      <c r="BA116" s="24" t="s">
        <v>180</v>
      </c>
      <c r="BB116" s="141" t="s">
        <v>111</v>
      </c>
      <c r="BC116" s="25" t="s">
        <v>93</v>
      </c>
      <c r="BD116" s="39" t="s">
        <v>181</v>
      </c>
      <c r="BE116" s="40" t="s">
        <v>617</v>
      </c>
      <c r="BF116" s="40" t="s">
        <v>96</v>
      </c>
      <c r="BG116" s="41" t="s">
        <v>107</v>
      </c>
      <c r="BH116" s="39" t="s">
        <v>181</v>
      </c>
      <c r="BI116" s="34" t="s">
        <v>618</v>
      </c>
      <c r="BJ116" s="34" t="s">
        <v>96</v>
      </c>
      <c r="BK116" s="129" t="s">
        <v>117</v>
      </c>
      <c r="BL116" s="144" t="s">
        <v>206</v>
      </c>
      <c r="BM116" s="91" t="s">
        <v>96</v>
      </c>
    </row>
    <row r="117" spans="1:65" ht="89.25" x14ac:dyDescent="0.3">
      <c r="A117" s="116"/>
      <c r="B117" s="148">
        <v>186</v>
      </c>
      <c r="C117" s="119"/>
      <c r="D117" s="121"/>
      <c r="E117" s="121"/>
      <c r="F117" s="121"/>
      <c r="G117" s="123"/>
      <c r="H117" s="126"/>
      <c r="I117" s="128"/>
      <c r="J117" s="108"/>
      <c r="K117" s="25" t="s">
        <v>120</v>
      </c>
      <c r="L117" s="26" t="s">
        <v>619</v>
      </c>
      <c r="M117" s="146"/>
      <c r="N117" s="108"/>
      <c r="O117" s="105"/>
      <c r="P117" s="112"/>
      <c r="Q117" s="114"/>
      <c r="R117" s="139"/>
      <c r="S117" s="104"/>
      <c r="T117" s="105"/>
      <c r="U117" s="103"/>
      <c r="V117" s="106"/>
      <c r="W117" s="25" t="s">
        <v>122</v>
      </c>
      <c r="X117" s="24" t="s">
        <v>620</v>
      </c>
      <c r="Y117" s="27" t="s">
        <v>621</v>
      </c>
      <c r="Z117" s="27" t="s">
        <v>616</v>
      </c>
      <c r="AA117" s="28" t="s">
        <v>400</v>
      </c>
      <c r="AB117" s="29" t="s">
        <v>98</v>
      </c>
      <c r="AC117" s="29" t="s">
        <v>99</v>
      </c>
      <c r="AD117" s="23" t="s">
        <v>100</v>
      </c>
      <c r="AE117" s="23" t="s">
        <v>101</v>
      </c>
      <c r="AF117" s="23" t="s">
        <v>102</v>
      </c>
      <c r="AG117" s="30" t="s">
        <v>100</v>
      </c>
      <c r="AH117" s="23" t="s">
        <v>103</v>
      </c>
      <c r="AI117" s="31">
        <f t="shared" si="4"/>
        <v>100</v>
      </c>
      <c r="AJ117" s="31" t="str">
        <f t="shared" si="3"/>
        <v>Fuerte</v>
      </c>
      <c r="AK117" s="23" t="s">
        <v>104</v>
      </c>
      <c r="AL117" s="31" t="str">
        <f>IFERROR(VLOOKUP(AJ117&amp;AK117,[2]Tabla_Controles!$B$56:$G$65,5,FALSE),"")</f>
        <v>Fuerte</v>
      </c>
      <c r="AM117" s="32">
        <f t="shared" si="5"/>
        <v>100</v>
      </c>
      <c r="AN117" s="133"/>
      <c r="AO117" s="95"/>
      <c r="AP117" s="136"/>
      <c r="AQ117" s="99"/>
      <c r="AR117" s="101"/>
      <c r="AS117" s="101"/>
      <c r="AT117" s="102"/>
      <c r="AU117" s="83"/>
      <c r="AV117" s="41" t="s">
        <v>128</v>
      </c>
      <c r="AW117" s="26" t="s">
        <v>622</v>
      </c>
      <c r="AX117" s="26" t="s">
        <v>399</v>
      </c>
      <c r="AY117" s="36" t="s">
        <v>232</v>
      </c>
      <c r="AZ117" s="60">
        <v>45016</v>
      </c>
      <c r="BA117" s="60">
        <v>45031</v>
      </c>
      <c r="BB117" s="142"/>
      <c r="BC117" s="25" t="s">
        <v>122</v>
      </c>
      <c r="BD117" s="39" t="s">
        <v>181</v>
      </c>
      <c r="BE117" s="40" t="s">
        <v>617</v>
      </c>
      <c r="BF117" s="40" t="s">
        <v>96</v>
      </c>
      <c r="BG117" s="41" t="s">
        <v>128</v>
      </c>
      <c r="BH117" s="72" t="s">
        <v>249</v>
      </c>
      <c r="BI117" s="36" t="s">
        <v>540</v>
      </c>
      <c r="BJ117" s="36" t="s">
        <v>540</v>
      </c>
      <c r="BK117" s="130"/>
      <c r="BL117" s="149"/>
      <c r="BM117" s="92"/>
    </row>
    <row r="118" spans="1:65" ht="82.5" x14ac:dyDescent="0.3">
      <c r="A118" s="116"/>
      <c r="B118" s="148">
        <v>186</v>
      </c>
      <c r="C118" s="119"/>
      <c r="D118" s="121"/>
      <c r="E118" s="121"/>
      <c r="F118" s="121"/>
      <c r="G118" s="123"/>
      <c r="H118" s="126"/>
      <c r="I118" s="128"/>
      <c r="J118" s="108"/>
      <c r="K118" s="25" t="s">
        <v>135</v>
      </c>
      <c r="L118" s="26" t="s">
        <v>623</v>
      </c>
      <c r="M118" s="146"/>
      <c r="N118" s="108"/>
      <c r="O118" s="105"/>
      <c r="P118" s="112"/>
      <c r="Q118" s="114"/>
      <c r="R118" s="139"/>
      <c r="S118" s="104"/>
      <c r="T118" s="105"/>
      <c r="U118" s="103"/>
      <c r="V118" s="106"/>
      <c r="W118" s="25" t="s">
        <v>137</v>
      </c>
      <c r="X118" s="24" t="s">
        <v>624</v>
      </c>
      <c r="Y118" s="27" t="s">
        <v>625</v>
      </c>
      <c r="Z118" s="27" t="s">
        <v>616</v>
      </c>
      <c r="AA118" s="28" t="s">
        <v>400</v>
      </c>
      <c r="AB118" s="29" t="s">
        <v>98</v>
      </c>
      <c r="AC118" s="29" t="s">
        <v>99</v>
      </c>
      <c r="AD118" s="23" t="s">
        <v>100</v>
      </c>
      <c r="AE118" s="23" t="s">
        <v>101</v>
      </c>
      <c r="AF118" s="23" t="s">
        <v>102</v>
      </c>
      <c r="AG118" s="30" t="s">
        <v>100</v>
      </c>
      <c r="AH118" s="23" t="s">
        <v>103</v>
      </c>
      <c r="AI118" s="31">
        <f t="shared" si="4"/>
        <v>100</v>
      </c>
      <c r="AJ118" s="31" t="str">
        <f t="shared" si="3"/>
        <v>Fuerte</v>
      </c>
      <c r="AK118" s="23" t="s">
        <v>104</v>
      </c>
      <c r="AL118" s="31" t="str">
        <f>IFERROR(VLOOKUP(AJ118&amp;AK118,[2]Tabla_Controles!$B$56:$G$65,5,FALSE),"")</f>
        <v>Fuerte</v>
      </c>
      <c r="AM118" s="32">
        <f t="shared" si="5"/>
        <v>100</v>
      </c>
      <c r="AN118" s="133"/>
      <c r="AO118" s="95"/>
      <c r="AP118" s="136"/>
      <c r="AQ118" s="99"/>
      <c r="AR118" s="101"/>
      <c r="AS118" s="101"/>
      <c r="AT118" s="102"/>
      <c r="AU118" s="83"/>
      <c r="AV118" s="41" t="s">
        <v>141</v>
      </c>
      <c r="AW118" s="26" t="s">
        <v>96</v>
      </c>
      <c r="AX118" s="26" t="s">
        <v>96</v>
      </c>
      <c r="AY118" s="26" t="s">
        <v>96</v>
      </c>
      <c r="AZ118" s="26" t="s">
        <v>96</v>
      </c>
      <c r="BA118" s="26" t="s">
        <v>96</v>
      </c>
      <c r="BB118" s="142"/>
      <c r="BC118" s="25" t="s">
        <v>137</v>
      </c>
      <c r="BD118" s="39" t="s">
        <v>112</v>
      </c>
      <c r="BE118" s="40" t="s">
        <v>626</v>
      </c>
      <c r="BF118" s="40" t="s">
        <v>627</v>
      </c>
      <c r="BG118" s="41" t="s">
        <v>141</v>
      </c>
      <c r="BH118" s="45"/>
      <c r="BI118" s="78"/>
      <c r="BJ118" s="78"/>
      <c r="BK118" s="130"/>
      <c r="BL118" s="149"/>
      <c r="BM118" s="92"/>
    </row>
    <row r="119" spans="1:65" ht="102" x14ac:dyDescent="0.3">
      <c r="A119" s="116"/>
      <c r="B119" s="148">
        <v>186</v>
      </c>
      <c r="C119" s="119"/>
      <c r="D119" s="121"/>
      <c r="E119" s="121"/>
      <c r="F119" s="121"/>
      <c r="G119" s="123"/>
      <c r="H119" s="126"/>
      <c r="I119" s="128"/>
      <c r="J119" s="108"/>
      <c r="K119" s="25" t="s">
        <v>144</v>
      </c>
      <c r="L119" s="26" t="s">
        <v>628</v>
      </c>
      <c r="M119" s="146"/>
      <c r="N119" s="108"/>
      <c r="O119" s="105"/>
      <c r="P119" s="112"/>
      <c r="Q119" s="114"/>
      <c r="R119" s="139"/>
      <c r="S119" s="104"/>
      <c r="T119" s="105"/>
      <c r="U119" s="103"/>
      <c r="V119" s="106"/>
      <c r="W119" s="25" t="s">
        <v>146</v>
      </c>
      <c r="X119" s="24" t="s">
        <v>172</v>
      </c>
      <c r="Y119" s="27" t="s">
        <v>173</v>
      </c>
      <c r="Z119" s="27" t="s">
        <v>174</v>
      </c>
      <c r="AA119" s="28" t="s">
        <v>175</v>
      </c>
      <c r="AB119" s="29" t="s">
        <v>98</v>
      </c>
      <c r="AC119" s="29" t="s">
        <v>99</v>
      </c>
      <c r="AD119" s="23" t="s">
        <v>100</v>
      </c>
      <c r="AE119" s="23" t="s">
        <v>161</v>
      </c>
      <c r="AF119" s="23" t="s">
        <v>102</v>
      </c>
      <c r="AG119" s="30" t="s">
        <v>100</v>
      </c>
      <c r="AH119" s="23" t="s">
        <v>103</v>
      </c>
      <c r="AI119" s="31">
        <f t="shared" si="4"/>
        <v>95</v>
      </c>
      <c r="AJ119" s="31" t="str">
        <f t="shared" si="3"/>
        <v>Moderado</v>
      </c>
      <c r="AK119" s="23" t="s">
        <v>104</v>
      </c>
      <c r="AL119" s="31" t="str">
        <f>IFERROR(VLOOKUP(AJ119&amp;AK119,[2]Tabla_Controles!$B$56:$G$65,5,FALSE),"")</f>
        <v>Moderado</v>
      </c>
      <c r="AM119" s="32">
        <f t="shared" si="5"/>
        <v>50</v>
      </c>
      <c r="AN119" s="133"/>
      <c r="AO119" s="95"/>
      <c r="AP119" s="136"/>
      <c r="AQ119" s="99"/>
      <c r="AR119" s="101"/>
      <c r="AS119" s="101"/>
      <c r="AT119" s="102"/>
      <c r="AU119" s="83"/>
      <c r="AV119" s="41" t="s">
        <v>151</v>
      </c>
      <c r="AW119" s="26" t="s">
        <v>177</v>
      </c>
      <c r="AX119" s="48" t="s">
        <v>178</v>
      </c>
      <c r="AY119" s="48" t="s">
        <v>175</v>
      </c>
      <c r="AZ119" s="24" t="s">
        <v>179</v>
      </c>
      <c r="BA119" s="24" t="s">
        <v>180</v>
      </c>
      <c r="BB119" s="142"/>
      <c r="BC119" s="25" t="s">
        <v>146</v>
      </c>
      <c r="BD119" s="42" t="s">
        <v>181</v>
      </c>
      <c r="BE119" s="40" t="s">
        <v>629</v>
      </c>
      <c r="BF119" s="40" t="s">
        <v>336</v>
      </c>
      <c r="BG119" s="41" t="s">
        <v>151</v>
      </c>
      <c r="BH119" s="39" t="s">
        <v>181</v>
      </c>
      <c r="BI119" s="44" t="s">
        <v>184</v>
      </c>
      <c r="BJ119" s="44" t="s">
        <v>185</v>
      </c>
      <c r="BK119" s="130"/>
      <c r="BL119" s="149"/>
      <c r="BM119" s="92"/>
    </row>
    <row r="120" spans="1:65" ht="33" hidden="1" x14ac:dyDescent="0.3">
      <c r="A120" s="116"/>
      <c r="B120" s="148">
        <v>186</v>
      </c>
      <c r="C120" s="119"/>
      <c r="D120" s="121"/>
      <c r="E120" s="121"/>
      <c r="F120" s="121"/>
      <c r="G120" s="123"/>
      <c r="H120" s="126"/>
      <c r="I120" s="128"/>
      <c r="J120" s="108"/>
      <c r="K120" s="25" t="s">
        <v>154</v>
      </c>
      <c r="L120" s="26"/>
      <c r="M120" s="146"/>
      <c r="N120" s="108"/>
      <c r="O120" s="105"/>
      <c r="P120" s="112"/>
      <c r="Q120" s="114"/>
      <c r="R120" s="139"/>
      <c r="S120" s="104"/>
      <c r="T120" s="105"/>
      <c r="U120" s="103"/>
      <c r="V120" s="106"/>
      <c r="W120" s="25" t="s">
        <v>156</v>
      </c>
      <c r="X120" s="24"/>
      <c r="Y120" s="27"/>
      <c r="Z120" s="27"/>
      <c r="AA120" s="28"/>
      <c r="AB120" s="29"/>
      <c r="AC120" s="29"/>
      <c r="AD120" s="23"/>
      <c r="AE120" s="23"/>
      <c r="AF120" s="23"/>
      <c r="AG120" s="30"/>
      <c r="AH120" s="23"/>
      <c r="AI120" s="31" t="str">
        <f t="shared" si="4"/>
        <v/>
      </c>
      <c r="AJ120" s="31" t="str">
        <f t="shared" si="3"/>
        <v/>
      </c>
      <c r="AK120" s="23"/>
      <c r="AL120" s="31" t="str">
        <f>IFERROR(VLOOKUP(AJ120&amp;AK120,[2]Tabla_Controles!$B$56:$G$65,5,FALSE),"")</f>
        <v/>
      </c>
      <c r="AM120" s="32" t="str">
        <f t="shared" si="5"/>
        <v/>
      </c>
      <c r="AN120" s="133"/>
      <c r="AO120" s="95"/>
      <c r="AP120" s="136"/>
      <c r="AQ120" s="99"/>
      <c r="AR120" s="101"/>
      <c r="AS120" s="101"/>
      <c r="AT120" s="102"/>
      <c r="AU120" s="83"/>
      <c r="AV120" s="41" t="s">
        <v>162</v>
      </c>
      <c r="AW120" s="49"/>
      <c r="AX120" s="49"/>
      <c r="AY120" s="51"/>
      <c r="AZ120" s="51"/>
      <c r="BA120" s="51"/>
      <c r="BB120" s="142"/>
      <c r="BC120" s="25" t="s">
        <v>156</v>
      </c>
      <c r="BD120" s="39"/>
      <c r="BE120" s="40"/>
      <c r="BF120" s="40"/>
      <c r="BG120" s="41" t="s">
        <v>162</v>
      </c>
      <c r="BH120" s="39"/>
      <c r="BI120" s="36"/>
      <c r="BJ120" s="36"/>
      <c r="BK120" s="130"/>
      <c r="BL120" s="149"/>
      <c r="BM120" s="92"/>
    </row>
    <row r="121" spans="1:65" ht="30" hidden="1" customHeight="1" x14ac:dyDescent="0.3">
      <c r="A121" s="116"/>
      <c r="B121" s="148">
        <v>186</v>
      </c>
      <c r="C121" s="119"/>
      <c r="D121" s="121"/>
      <c r="E121" s="121"/>
      <c r="F121" s="121"/>
      <c r="G121" s="123"/>
      <c r="H121" s="126"/>
      <c r="I121" s="128"/>
      <c r="J121" s="108"/>
      <c r="K121" s="25" t="s">
        <v>169</v>
      </c>
      <c r="L121" s="26"/>
      <c r="M121" s="146"/>
      <c r="N121" s="108"/>
      <c r="O121" s="105"/>
      <c r="P121" s="112"/>
      <c r="Q121" s="114"/>
      <c r="R121" s="139"/>
      <c r="S121" s="104"/>
      <c r="T121" s="105"/>
      <c r="U121" s="103"/>
      <c r="V121" s="106"/>
      <c r="W121" s="25" t="s">
        <v>171</v>
      </c>
      <c r="X121" s="24"/>
      <c r="Y121" s="27"/>
      <c r="Z121" s="27"/>
      <c r="AA121" s="28"/>
      <c r="AB121" s="29"/>
      <c r="AC121" s="29"/>
      <c r="AD121" s="23"/>
      <c r="AE121" s="23"/>
      <c r="AF121" s="23"/>
      <c r="AG121" s="30"/>
      <c r="AH121" s="23"/>
      <c r="AI121" s="31" t="str">
        <f t="shared" si="4"/>
        <v/>
      </c>
      <c r="AJ121" s="31" t="str">
        <f t="shared" si="3"/>
        <v/>
      </c>
      <c r="AK121" s="23"/>
      <c r="AL121" s="31" t="str">
        <f>IFERROR(VLOOKUP(AJ121&amp;AK121,[2]Tabla_Controles!$B$56:$G$65,5,FALSE),"")</f>
        <v/>
      </c>
      <c r="AM121" s="32" t="str">
        <f t="shared" si="5"/>
        <v/>
      </c>
      <c r="AN121" s="133"/>
      <c r="AO121" s="95"/>
      <c r="AP121" s="136"/>
      <c r="AQ121" s="99"/>
      <c r="AR121" s="101"/>
      <c r="AS121" s="101"/>
      <c r="AT121" s="102"/>
      <c r="AU121" s="83"/>
      <c r="AV121" s="41" t="s">
        <v>176</v>
      </c>
      <c r="AW121" s="49"/>
      <c r="AX121" s="49"/>
      <c r="AY121" s="51"/>
      <c r="AZ121" s="51"/>
      <c r="BA121" s="51"/>
      <c r="BB121" s="142"/>
      <c r="BC121" s="25" t="s">
        <v>171</v>
      </c>
      <c r="BD121" s="39"/>
      <c r="BE121" s="40"/>
      <c r="BF121" s="40"/>
      <c r="BG121" s="41" t="s">
        <v>176</v>
      </c>
      <c r="BH121" s="39"/>
      <c r="BI121" s="36"/>
      <c r="BJ121" s="36"/>
      <c r="BK121" s="130"/>
      <c r="BL121" s="149"/>
      <c r="BM121" s="92"/>
    </row>
    <row r="122" spans="1:65" ht="30" hidden="1" customHeight="1" x14ac:dyDescent="0.3">
      <c r="A122" s="116"/>
      <c r="B122" s="148">
        <v>186</v>
      </c>
      <c r="C122" s="120"/>
      <c r="D122" s="121"/>
      <c r="E122" s="121"/>
      <c r="F122" s="121"/>
      <c r="G122" s="124"/>
      <c r="H122" s="127"/>
      <c r="I122" s="128"/>
      <c r="J122" s="108"/>
      <c r="K122" s="25" t="s">
        <v>186</v>
      </c>
      <c r="L122" s="26"/>
      <c r="M122" s="147"/>
      <c r="N122" s="108"/>
      <c r="O122" s="105"/>
      <c r="P122" s="112"/>
      <c r="Q122" s="115"/>
      <c r="R122" s="140"/>
      <c r="S122" s="104"/>
      <c r="T122" s="105"/>
      <c r="U122" s="103"/>
      <c r="V122" s="106"/>
      <c r="W122" s="25" t="s">
        <v>187</v>
      </c>
      <c r="X122" s="24"/>
      <c r="Y122" s="27"/>
      <c r="Z122" s="27"/>
      <c r="AA122" s="28"/>
      <c r="AB122" s="29"/>
      <c r="AC122" s="29"/>
      <c r="AD122" s="23"/>
      <c r="AE122" s="23"/>
      <c r="AF122" s="23"/>
      <c r="AG122" s="30"/>
      <c r="AH122" s="23"/>
      <c r="AI122" s="31" t="str">
        <f t="shared" si="4"/>
        <v/>
      </c>
      <c r="AJ122" s="31" t="str">
        <f t="shared" si="3"/>
        <v/>
      </c>
      <c r="AK122" s="23"/>
      <c r="AL122" s="31" t="str">
        <f>IFERROR(VLOOKUP(AJ122&amp;AK122,[2]Tabla_Controles!$B$56:$G$65,5,FALSE),"")</f>
        <v/>
      </c>
      <c r="AM122" s="32" t="str">
        <f t="shared" si="5"/>
        <v/>
      </c>
      <c r="AN122" s="134"/>
      <c r="AO122" s="96"/>
      <c r="AP122" s="137"/>
      <c r="AQ122" s="100"/>
      <c r="AR122" s="101"/>
      <c r="AS122" s="101"/>
      <c r="AT122" s="102"/>
      <c r="AU122" s="83"/>
      <c r="AV122" s="41" t="s">
        <v>188</v>
      </c>
      <c r="AW122" s="49"/>
      <c r="AX122" s="49"/>
      <c r="AY122" s="51"/>
      <c r="AZ122" s="51"/>
      <c r="BA122" s="51"/>
      <c r="BB122" s="143"/>
      <c r="BC122" s="25" t="s">
        <v>187</v>
      </c>
      <c r="BD122" s="39"/>
      <c r="BE122" s="40"/>
      <c r="BF122" s="40"/>
      <c r="BG122" s="41" t="s">
        <v>188</v>
      </c>
      <c r="BH122" s="39"/>
      <c r="BI122" s="36"/>
      <c r="BJ122" s="36"/>
      <c r="BK122" s="131"/>
      <c r="BL122" s="150"/>
      <c r="BM122" s="93"/>
    </row>
    <row r="123" spans="1:65" ht="280.5" x14ac:dyDescent="0.3">
      <c r="A123" s="116" t="str">
        <f>C123&amp;COUNTIF($C$10:C123,C123)</f>
        <v>Corrupción17</v>
      </c>
      <c r="B123" s="148">
        <v>187</v>
      </c>
      <c r="C123" s="118" t="s">
        <v>81</v>
      </c>
      <c r="D123" s="121" t="s">
        <v>82</v>
      </c>
      <c r="E123" s="121" t="s">
        <v>532</v>
      </c>
      <c r="F123" s="121" t="s">
        <v>609</v>
      </c>
      <c r="G123" s="122" t="s">
        <v>610</v>
      </c>
      <c r="H123" s="125" t="s">
        <v>630</v>
      </c>
      <c r="I123" s="128" t="str">
        <f>"Posibilidad de recibir o solicitar cualquier dádiva o beneficio a nombre propio o de terceros, con el fin de "&amp;J123</f>
        <v>Posibilidad de recibir o solicitar cualquier dádiva o beneficio a nombre propio o de terceros, con el fin de realizar entregas físicas de bienes sin el cumplimiento de los requisitos en los procesos de disposición final</v>
      </c>
      <c r="J123" s="108" t="s">
        <v>631</v>
      </c>
      <c r="K123" s="25" t="s">
        <v>88</v>
      </c>
      <c r="L123" s="26" t="s">
        <v>632</v>
      </c>
      <c r="M123" s="145" t="s">
        <v>90</v>
      </c>
      <c r="N123" s="108" t="s">
        <v>91</v>
      </c>
      <c r="O123" s="105" t="str">
        <f>IF(N123="","",IF(OR($N123=[2]Tabla_Probabilidad!$D$20,$N123=[2]Tabla_Probabilidad!$J$20),"Muy Baja",IF(OR($N123=[2]Tabla_Probabilidad!$E$20,$N123=[2]Tabla_Probabilidad!$K$20),"Baja",IF(OR($N123=[2]Tabla_Probabilidad!$F$20,$N123=[2]Tabla_Probabilidad!$L$20),"Media",IF(OR($N123=[2]Tabla_Probabilidad!$G$20,$N123=[2]Tabla_Probabilidad!$M$20),"Alta",IF(OR($N123=[2]Tabla_Probabilidad!$H$20,$N123=[2]Tabla_Probabilidad!$N$20),"Muy Alta"))))))</f>
        <v>Media</v>
      </c>
      <c r="P123" s="112">
        <f>IF(O123="Muy Baja",1,IF(O123="Baja",2,IF(O123="Media",3,IF(O123="Alta",4,IF(O123="Muy Alta",5,"")))))</f>
        <v>3</v>
      </c>
      <c r="Q123" s="113" t="str">
        <f>IFERROR(IF($C123="Corrupción",HYPERLINK("#"&amp;"Impacto_Riesgos!C"&amp;MATCH($B123,[2]Impacto_Riesgos!$B$10:$B$138,0)+9,"Calcula el impacto aquí"),"")," ")</f>
        <v>Calcula el impacto aquí</v>
      </c>
      <c r="R123" s="138">
        <f>IFERROR(VLOOKUP(A123,[2]Impacto_Riesgos!$A$8:$W$138,23,),"NA")</f>
        <v>16</v>
      </c>
      <c r="S123" s="104" t="s">
        <v>92</v>
      </c>
      <c r="T123" s="105" t="str">
        <f>IF($S123='[2]Tabla Impacto'!$F$10,"Moderado",IF($S123='[2]Tabla Impacto'!$G$10,"Mayor",IF($S123='[2]Tabla Impacto'!$H$10,"Catastrófico","")))</f>
        <v>Catastrófico</v>
      </c>
      <c r="U123" s="103">
        <f>IF(T123="Leve",1,IF(T123="Menor",2,IF(T123="Moderado",3,IF(T123="Mayor",4,IF(T123="Catastrófico",5,"")))))</f>
        <v>5</v>
      </c>
      <c r="V123" s="106" t="str">
        <f>IF(OR(AND($O123="Muy Baja",T123="Leve"),AND($O123="Muy Baja",T123="Menor"),AND($O123="Baja",T123="Leve"),AND($O123="Baja",T123="Menor"),AND($O123="Media",T123="Leve")),"Bajo",IF(OR(AND($O123="Muy baja",T123="Moderado"),AND($O123="Baja",T123="Moderado"),AND($O123="Media",T123="Menor"),AND($O123="Alta",T123="Leve")),"Moderado",IF(OR(AND($O123="Muy Baja",T123="Mayor"),AND($O123="Baja",T123="Mayor"),AND($O123="Media",T123="Moderado"),AND($O123="Alta",T123="Menor"),AND($O123="Alta",T123="Moderado"),AND($O123="Muy Alta",T123="Leve"),AND($O123="Muy Alta",T123="Menor")),"Alto",IF(OR(AND($O123="Muy Baja",T123="Catastrófico"),AND($O123="Baja",T123="Catastrófico"),AND($O123="Media",T123="Mayor"),AND($O123="Media",T123="Catastrófico"),AND($O123="Alta",T123="Mayor"),AND($O123="Alta",T123="Catastrófico"),AND($O123="Muy Alta",T123="Moderado"),AND($O123="Muy Alta",T123="Mayor"),AND($O123="Muy Alta",T123="Catastrófico")),"Extremo",""))))</f>
        <v>Extremo</v>
      </c>
      <c r="W123" s="25" t="s">
        <v>93</v>
      </c>
      <c r="X123" s="24" t="s">
        <v>633</v>
      </c>
      <c r="Y123" s="27" t="s">
        <v>634</v>
      </c>
      <c r="Z123" s="27" t="s">
        <v>635</v>
      </c>
      <c r="AA123" s="28" t="s">
        <v>636</v>
      </c>
      <c r="AB123" s="29" t="s">
        <v>98</v>
      </c>
      <c r="AC123" s="29" t="s">
        <v>99</v>
      </c>
      <c r="AD123" s="23" t="s">
        <v>100</v>
      </c>
      <c r="AE123" s="23" t="s">
        <v>161</v>
      </c>
      <c r="AF123" s="23" t="s">
        <v>102</v>
      </c>
      <c r="AG123" s="30" t="s">
        <v>100</v>
      </c>
      <c r="AH123" s="23" t="s">
        <v>103</v>
      </c>
      <c r="AI123" s="31">
        <f t="shared" si="4"/>
        <v>95</v>
      </c>
      <c r="AJ123" s="31" t="str">
        <f t="shared" si="3"/>
        <v>Moderado</v>
      </c>
      <c r="AK123" s="23" t="s">
        <v>104</v>
      </c>
      <c r="AL123" s="31" t="str">
        <f>IFERROR(VLOOKUP(AJ123&amp;AK123,[2]Tabla_Controles!$B$56:$G$65,5,FALSE),"")</f>
        <v>Moderado</v>
      </c>
      <c r="AM123" s="32">
        <f t="shared" si="5"/>
        <v>50</v>
      </c>
      <c r="AN123" s="132">
        <f>IFERROR(AVERAGE(AM123:AM129),"")</f>
        <v>50</v>
      </c>
      <c r="AO123" s="94" t="str">
        <f>IF($AN123=100,"Fuerte",IF($AN123&lt;100,"Moderado",IF($AN123&lt;50,"Débil",IF($AN123=0,"",""))))</f>
        <v>Moderado</v>
      </c>
      <c r="AP123" s="135" t="s">
        <v>105</v>
      </c>
      <c r="AQ123" s="98">
        <f>IFERROR(P123-VLOOKUP(AO123&amp;AP123,[2]Tabla_Controles!$B$77:$E$83,4,0),"")</f>
        <v>2</v>
      </c>
      <c r="AR123" s="101" t="str">
        <f>IF($AQ123="","",IF($AQ123=1,"Muy Baja",IF($AQ123=2,"Baja",IF($AQ123=3,"Media",IF($AQ123=4,"Alta",IF($AQ123=5,"Muy Alta","Muy Baja"))))))</f>
        <v>Baja</v>
      </c>
      <c r="AS123" s="101" t="str">
        <f>T123</f>
        <v>Catastrófico</v>
      </c>
      <c r="AT123" s="102" t="str">
        <f>IF(OR(AND($AR123="Muy Baja",$AS123="Leve"),AND($AR123="Muy Baja",$AS123="Menor"),AND($AR123="Baja",$AS123="Leve"),AND($AR123="Baja",$AS123="Menor"),AND($AR123="Media",$AS123="Leve")),"Bajo",IF(OR(AND($AR123="Muy baja",$AS123="Moderado"),AND($AR123="Baja",$AS123="Moderado"),AND($AR123="Media",$AS123="Menor"),AND($AR123="Alta",$AS123="Leve")),"Moderado",IF(OR(AND($AR123="Muy Baja",$AS123="Mayor"),AND($AR123="Baja",$AS123="Mayor"),AND($AR123="Media",$AS123="Moderado"),AND($AR123="Alta",$AS123="Menor"),AND($AR123="Alta",$AS123="Moderado"),AND($AR123="Muy Alta",$AS123="Leve"),AND($AR123="Muy Alta",$AS123="Menor")),"Alto",IF(OR(AND($AR123="Muy Baja",$AS123="Catastrófico"),AND($AR123="Baja",$AS123="Catastrófico"),AND($AR123="Media",$AS123="Mayor"),AND($AR123="Media",$AS123="Catastrófico"),AND($AR123="Alta",$AS123="Mayor"),AND($AR123="Alta",$AS123="Catastrófico"),AND($AR123="Muy Alta",$AS123="Moderado"),AND($AR123="Muy Alta",$AS123="Mayor"),AND($AR123="Muy Alta",$AS123="Catastrófico")),"Extremo",""))))</f>
        <v>Extremo</v>
      </c>
      <c r="AU123" s="83" t="s">
        <v>106</v>
      </c>
      <c r="AV123" s="41" t="s">
        <v>107</v>
      </c>
      <c r="AW123" s="26" t="s">
        <v>398</v>
      </c>
      <c r="AX123" s="26" t="s">
        <v>399</v>
      </c>
      <c r="AY123" s="26" t="s">
        <v>400</v>
      </c>
      <c r="AZ123" s="60">
        <v>45076</v>
      </c>
      <c r="BA123" s="24" t="s">
        <v>180</v>
      </c>
      <c r="BB123" s="141" t="s">
        <v>111</v>
      </c>
      <c r="BC123" s="25" t="s">
        <v>93</v>
      </c>
      <c r="BD123" s="39" t="s">
        <v>112</v>
      </c>
      <c r="BE123" s="75" t="s">
        <v>637</v>
      </c>
      <c r="BF123" s="77" t="s">
        <v>638</v>
      </c>
      <c r="BG123" s="41" t="s">
        <v>107</v>
      </c>
      <c r="BH123" s="39" t="s">
        <v>181</v>
      </c>
      <c r="BI123" s="34" t="s">
        <v>402</v>
      </c>
      <c r="BJ123" s="36"/>
      <c r="BK123" s="129" t="s">
        <v>117</v>
      </c>
      <c r="BL123" s="144" t="s">
        <v>639</v>
      </c>
      <c r="BM123" s="129" t="s">
        <v>640</v>
      </c>
    </row>
    <row r="124" spans="1:65" ht="30" hidden="1" customHeight="1" x14ac:dyDescent="0.3">
      <c r="A124" s="116"/>
      <c r="B124" s="148">
        <v>187</v>
      </c>
      <c r="C124" s="119"/>
      <c r="D124" s="121"/>
      <c r="E124" s="121"/>
      <c r="F124" s="121"/>
      <c r="G124" s="123"/>
      <c r="H124" s="126"/>
      <c r="I124" s="128"/>
      <c r="J124" s="108"/>
      <c r="K124" s="25" t="s">
        <v>120</v>
      </c>
      <c r="L124" s="26"/>
      <c r="M124" s="146"/>
      <c r="N124" s="108"/>
      <c r="O124" s="105"/>
      <c r="P124" s="112"/>
      <c r="Q124" s="114"/>
      <c r="R124" s="139"/>
      <c r="S124" s="104"/>
      <c r="T124" s="105"/>
      <c r="U124" s="103"/>
      <c r="V124" s="106"/>
      <c r="W124" s="25" t="s">
        <v>122</v>
      </c>
      <c r="X124" s="24"/>
      <c r="Y124" s="27"/>
      <c r="Z124" s="27"/>
      <c r="AA124" s="28"/>
      <c r="AB124" s="29"/>
      <c r="AC124" s="29"/>
      <c r="AD124" s="23"/>
      <c r="AE124" s="23"/>
      <c r="AF124" s="23"/>
      <c r="AG124" s="30"/>
      <c r="AH124" s="23"/>
      <c r="AI124" s="31" t="str">
        <f t="shared" si="4"/>
        <v/>
      </c>
      <c r="AJ124" s="31" t="str">
        <f t="shared" si="3"/>
        <v/>
      </c>
      <c r="AK124" s="23"/>
      <c r="AL124" s="31" t="str">
        <f>IFERROR(VLOOKUP(AJ124&amp;AK124,[2]Tabla_Controles!$B$56:$G$65,5,FALSE),"")</f>
        <v/>
      </c>
      <c r="AM124" s="32" t="str">
        <f t="shared" si="5"/>
        <v/>
      </c>
      <c r="AN124" s="133"/>
      <c r="AO124" s="95"/>
      <c r="AP124" s="136"/>
      <c r="AQ124" s="99"/>
      <c r="AR124" s="101"/>
      <c r="AS124" s="101"/>
      <c r="AT124" s="102"/>
      <c r="AU124" s="83"/>
      <c r="AV124" s="41" t="s">
        <v>128</v>
      </c>
      <c r="AW124" s="49"/>
      <c r="AX124" s="49"/>
      <c r="AY124" s="51"/>
      <c r="AZ124" s="51"/>
      <c r="BA124" s="51"/>
      <c r="BB124" s="142"/>
      <c r="BC124" s="25" t="s">
        <v>122</v>
      </c>
      <c r="BD124" s="39"/>
      <c r="BE124" s="40"/>
      <c r="BF124" s="40"/>
      <c r="BG124" s="41" t="s">
        <v>128</v>
      </c>
      <c r="BH124" s="39"/>
      <c r="BI124" s="36"/>
      <c r="BJ124" s="36"/>
      <c r="BK124" s="130"/>
      <c r="BL124" s="149"/>
      <c r="BM124" s="92"/>
    </row>
    <row r="125" spans="1:65" ht="30" hidden="1" customHeight="1" x14ac:dyDescent="0.3">
      <c r="A125" s="116"/>
      <c r="B125" s="148">
        <v>187</v>
      </c>
      <c r="C125" s="119"/>
      <c r="D125" s="121"/>
      <c r="E125" s="121"/>
      <c r="F125" s="121"/>
      <c r="G125" s="123"/>
      <c r="H125" s="126"/>
      <c r="I125" s="128"/>
      <c r="J125" s="108"/>
      <c r="K125" s="25" t="s">
        <v>135</v>
      </c>
      <c r="L125" s="26"/>
      <c r="M125" s="146"/>
      <c r="N125" s="108"/>
      <c r="O125" s="105"/>
      <c r="P125" s="112"/>
      <c r="Q125" s="114"/>
      <c r="R125" s="139"/>
      <c r="S125" s="104"/>
      <c r="T125" s="105"/>
      <c r="U125" s="103"/>
      <c r="V125" s="106"/>
      <c r="W125" s="25" t="s">
        <v>137</v>
      </c>
      <c r="X125" s="24"/>
      <c r="Y125" s="27"/>
      <c r="Z125" s="27"/>
      <c r="AA125" s="28"/>
      <c r="AB125" s="29"/>
      <c r="AC125" s="29"/>
      <c r="AD125" s="23"/>
      <c r="AE125" s="23"/>
      <c r="AF125" s="23"/>
      <c r="AG125" s="30"/>
      <c r="AH125" s="23"/>
      <c r="AI125" s="31" t="str">
        <f t="shared" si="4"/>
        <v/>
      </c>
      <c r="AJ125" s="31" t="str">
        <f t="shared" si="3"/>
        <v/>
      </c>
      <c r="AK125" s="23"/>
      <c r="AL125" s="31" t="str">
        <f>IFERROR(VLOOKUP(AJ125&amp;AK125,[2]Tabla_Controles!$B$56:$G$65,5,FALSE),"")</f>
        <v/>
      </c>
      <c r="AM125" s="32" t="str">
        <f t="shared" si="5"/>
        <v/>
      </c>
      <c r="AN125" s="133"/>
      <c r="AO125" s="95"/>
      <c r="AP125" s="136"/>
      <c r="AQ125" s="99"/>
      <c r="AR125" s="101"/>
      <c r="AS125" s="101"/>
      <c r="AT125" s="102"/>
      <c r="AU125" s="83"/>
      <c r="AV125" s="41" t="s">
        <v>141</v>
      </c>
      <c r="AW125" s="49"/>
      <c r="AX125" s="49"/>
      <c r="AY125" s="51"/>
      <c r="AZ125" s="51"/>
      <c r="BA125" s="51"/>
      <c r="BB125" s="142"/>
      <c r="BC125" s="25" t="s">
        <v>137</v>
      </c>
      <c r="BD125" s="39"/>
      <c r="BE125" s="40"/>
      <c r="BF125" s="40"/>
      <c r="BG125" s="41" t="s">
        <v>141</v>
      </c>
      <c r="BH125" s="39"/>
      <c r="BI125" s="36"/>
      <c r="BJ125" s="36"/>
      <c r="BK125" s="130"/>
      <c r="BL125" s="149"/>
      <c r="BM125" s="92"/>
    </row>
    <row r="126" spans="1:65" ht="30" hidden="1" customHeight="1" x14ac:dyDescent="0.3">
      <c r="A126" s="116"/>
      <c r="B126" s="148">
        <v>187</v>
      </c>
      <c r="C126" s="119"/>
      <c r="D126" s="121"/>
      <c r="E126" s="121"/>
      <c r="F126" s="121"/>
      <c r="G126" s="123"/>
      <c r="H126" s="126"/>
      <c r="I126" s="128"/>
      <c r="J126" s="108"/>
      <c r="K126" s="25" t="s">
        <v>144</v>
      </c>
      <c r="L126" s="26"/>
      <c r="M126" s="146"/>
      <c r="N126" s="108"/>
      <c r="O126" s="105"/>
      <c r="P126" s="112"/>
      <c r="Q126" s="114"/>
      <c r="R126" s="139"/>
      <c r="S126" s="104"/>
      <c r="T126" s="105"/>
      <c r="U126" s="103"/>
      <c r="V126" s="106"/>
      <c r="W126" s="25" t="s">
        <v>146</v>
      </c>
      <c r="X126" s="24"/>
      <c r="Y126" s="27"/>
      <c r="Z126" s="27"/>
      <c r="AA126" s="28"/>
      <c r="AB126" s="29"/>
      <c r="AC126" s="29"/>
      <c r="AD126" s="23"/>
      <c r="AE126" s="23"/>
      <c r="AF126" s="23"/>
      <c r="AG126" s="30"/>
      <c r="AH126" s="23"/>
      <c r="AI126" s="31" t="str">
        <f t="shared" si="4"/>
        <v/>
      </c>
      <c r="AJ126" s="31" t="str">
        <f t="shared" si="3"/>
        <v/>
      </c>
      <c r="AK126" s="23"/>
      <c r="AL126" s="31" t="str">
        <f>IFERROR(VLOOKUP(AJ126&amp;AK126,[2]Tabla_Controles!$B$56:$G$65,5,FALSE),"")</f>
        <v/>
      </c>
      <c r="AM126" s="32" t="str">
        <f t="shared" si="5"/>
        <v/>
      </c>
      <c r="AN126" s="133"/>
      <c r="AO126" s="95"/>
      <c r="AP126" s="136"/>
      <c r="AQ126" s="99"/>
      <c r="AR126" s="101"/>
      <c r="AS126" s="101"/>
      <c r="AT126" s="102"/>
      <c r="AU126" s="83"/>
      <c r="AV126" s="41" t="s">
        <v>151</v>
      </c>
      <c r="AW126" s="49"/>
      <c r="AX126" s="49"/>
      <c r="AY126" s="51"/>
      <c r="AZ126" s="51"/>
      <c r="BA126" s="51"/>
      <c r="BB126" s="142"/>
      <c r="BC126" s="25" t="s">
        <v>146</v>
      </c>
      <c r="BD126" s="39"/>
      <c r="BE126" s="40"/>
      <c r="BF126" s="40"/>
      <c r="BG126" s="41" t="s">
        <v>151</v>
      </c>
      <c r="BH126" s="39"/>
      <c r="BI126" s="36"/>
      <c r="BJ126" s="36"/>
      <c r="BK126" s="130"/>
      <c r="BL126" s="149"/>
      <c r="BM126" s="92"/>
    </row>
    <row r="127" spans="1:65" ht="30" hidden="1" customHeight="1" x14ac:dyDescent="0.3">
      <c r="A127" s="116"/>
      <c r="B127" s="148">
        <v>187</v>
      </c>
      <c r="C127" s="119"/>
      <c r="D127" s="121"/>
      <c r="E127" s="121"/>
      <c r="F127" s="121"/>
      <c r="G127" s="123"/>
      <c r="H127" s="126"/>
      <c r="I127" s="128"/>
      <c r="J127" s="108"/>
      <c r="K127" s="25" t="s">
        <v>154</v>
      </c>
      <c r="L127" s="26"/>
      <c r="M127" s="146"/>
      <c r="N127" s="108"/>
      <c r="O127" s="105"/>
      <c r="P127" s="112"/>
      <c r="Q127" s="114"/>
      <c r="R127" s="139"/>
      <c r="S127" s="104"/>
      <c r="T127" s="105"/>
      <c r="U127" s="103"/>
      <c r="V127" s="106"/>
      <c r="W127" s="25" t="s">
        <v>156</v>
      </c>
      <c r="X127" s="24"/>
      <c r="Y127" s="27"/>
      <c r="Z127" s="27"/>
      <c r="AA127" s="28"/>
      <c r="AB127" s="29"/>
      <c r="AC127" s="29"/>
      <c r="AD127" s="23"/>
      <c r="AE127" s="23"/>
      <c r="AF127" s="23"/>
      <c r="AG127" s="30"/>
      <c r="AH127" s="23"/>
      <c r="AI127" s="31" t="str">
        <f t="shared" si="4"/>
        <v/>
      </c>
      <c r="AJ127" s="31" t="str">
        <f t="shared" si="3"/>
        <v/>
      </c>
      <c r="AK127" s="23"/>
      <c r="AL127" s="31" t="str">
        <f>IFERROR(VLOOKUP(AJ127&amp;AK127,[2]Tabla_Controles!$B$56:$G$65,5,FALSE),"")</f>
        <v/>
      </c>
      <c r="AM127" s="32" t="str">
        <f t="shared" si="5"/>
        <v/>
      </c>
      <c r="AN127" s="133"/>
      <c r="AO127" s="95"/>
      <c r="AP127" s="136"/>
      <c r="AQ127" s="99"/>
      <c r="AR127" s="101"/>
      <c r="AS127" s="101"/>
      <c r="AT127" s="102"/>
      <c r="AU127" s="83"/>
      <c r="AV127" s="41" t="s">
        <v>162</v>
      </c>
      <c r="AW127" s="49"/>
      <c r="AX127" s="49"/>
      <c r="AY127" s="51"/>
      <c r="AZ127" s="51"/>
      <c r="BA127" s="51"/>
      <c r="BB127" s="142"/>
      <c r="BC127" s="25" t="s">
        <v>156</v>
      </c>
      <c r="BD127" s="39"/>
      <c r="BE127" s="40"/>
      <c r="BF127" s="40"/>
      <c r="BG127" s="41" t="s">
        <v>162</v>
      </c>
      <c r="BH127" s="39"/>
      <c r="BI127" s="36"/>
      <c r="BJ127" s="36"/>
      <c r="BK127" s="130"/>
      <c r="BL127" s="149"/>
      <c r="BM127" s="92"/>
    </row>
    <row r="128" spans="1:65" ht="30" hidden="1" customHeight="1" x14ac:dyDescent="0.3">
      <c r="A128" s="116"/>
      <c r="B128" s="148">
        <v>187</v>
      </c>
      <c r="C128" s="119"/>
      <c r="D128" s="121"/>
      <c r="E128" s="121"/>
      <c r="F128" s="121"/>
      <c r="G128" s="123"/>
      <c r="H128" s="126"/>
      <c r="I128" s="128"/>
      <c r="J128" s="108"/>
      <c r="K128" s="25" t="s">
        <v>169</v>
      </c>
      <c r="L128" s="26"/>
      <c r="M128" s="146"/>
      <c r="N128" s="108"/>
      <c r="O128" s="105"/>
      <c r="P128" s="112"/>
      <c r="Q128" s="114"/>
      <c r="R128" s="139"/>
      <c r="S128" s="104"/>
      <c r="T128" s="105"/>
      <c r="U128" s="103"/>
      <c r="V128" s="106"/>
      <c r="W128" s="25" t="s">
        <v>171</v>
      </c>
      <c r="X128" s="24"/>
      <c r="Y128" s="27"/>
      <c r="Z128" s="27"/>
      <c r="AA128" s="28"/>
      <c r="AB128" s="29"/>
      <c r="AC128" s="29"/>
      <c r="AD128" s="23"/>
      <c r="AE128" s="23"/>
      <c r="AF128" s="23"/>
      <c r="AG128" s="30"/>
      <c r="AH128" s="23"/>
      <c r="AI128" s="31" t="str">
        <f t="shared" si="4"/>
        <v/>
      </c>
      <c r="AJ128" s="31" t="str">
        <f t="shared" si="3"/>
        <v/>
      </c>
      <c r="AK128" s="23"/>
      <c r="AL128" s="31" t="str">
        <f>IFERROR(VLOOKUP(AJ128&amp;AK128,[2]Tabla_Controles!$B$56:$G$65,5,FALSE),"")</f>
        <v/>
      </c>
      <c r="AM128" s="32" t="str">
        <f t="shared" si="5"/>
        <v/>
      </c>
      <c r="AN128" s="133"/>
      <c r="AO128" s="95"/>
      <c r="AP128" s="136"/>
      <c r="AQ128" s="99"/>
      <c r="AR128" s="101"/>
      <c r="AS128" s="101"/>
      <c r="AT128" s="102"/>
      <c r="AU128" s="83"/>
      <c r="AV128" s="41" t="s">
        <v>176</v>
      </c>
      <c r="AW128" s="49"/>
      <c r="AX128" s="49"/>
      <c r="AY128" s="51"/>
      <c r="AZ128" s="51"/>
      <c r="BA128" s="51"/>
      <c r="BB128" s="142"/>
      <c r="BC128" s="25" t="s">
        <v>171</v>
      </c>
      <c r="BD128" s="39"/>
      <c r="BE128" s="40"/>
      <c r="BF128" s="40"/>
      <c r="BG128" s="41" t="s">
        <v>176</v>
      </c>
      <c r="BH128" s="39"/>
      <c r="BI128" s="36"/>
      <c r="BJ128" s="36"/>
      <c r="BK128" s="130"/>
      <c r="BL128" s="149"/>
      <c r="BM128" s="92"/>
    </row>
    <row r="129" spans="1:65" ht="30" hidden="1" customHeight="1" x14ac:dyDescent="0.3">
      <c r="A129" s="116"/>
      <c r="B129" s="148">
        <v>187</v>
      </c>
      <c r="C129" s="120"/>
      <c r="D129" s="121"/>
      <c r="E129" s="121"/>
      <c r="F129" s="121"/>
      <c r="G129" s="124"/>
      <c r="H129" s="127"/>
      <c r="I129" s="128"/>
      <c r="J129" s="108"/>
      <c r="K129" s="25" t="s">
        <v>186</v>
      </c>
      <c r="L129" s="26"/>
      <c r="M129" s="147"/>
      <c r="N129" s="108"/>
      <c r="O129" s="105"/>
      <c r="P129" s="112"/>
      <c r="Q129" s="115"/>
      <c r="R129" s="140"/>
      <c r="S129" s="104"/>
      <c r="T129" s="105"/>
      <c r="U129" s="103"/>
      <c r="V129" s="106"/>
      <c r="W129" s="25" t="s">
        <v>187</v>
      </c>
      <c r="X129" s="24"/>
      <c r="Y129" s="27"/>
      <c r="Z129" s="27"/>
      <c r="AA129" s="28"/>
      <c r="AB129" s="29"/>
      <c r="AC129" s="29"/>
      <c r="AD129" s="23"/>
      <c r="AE129" s="23"/>
      <c r="AF129" s="23"/>
      <c r="AG129" s="30"/>
      <c r="AH129" s="23"/>
      <c r="AI129" s="31" t="str">
        <f t="shared" si="4"/>
        <v/>
      </c>
      <c r="AJ129" s="31" t="str">
        <f t="shared" si="3"/>
        <v/>
      </c>
      <c r="AK129" s="23"/>
      <c r="AL129" s="31" t="str">
        <f>IFERROR(VLOOKUP(AJ129&amp;AK129,[2]Tabla_Controles!$B$56:$G$65,5,FALSE),"")</f>
        <v/>
      </c>
      <c r="AM129" s="32" t="str">
        <f t="shared" si="5"/>
        <v/>
      </c>
      <c r="AN129" s="134"/>
      <c r="AO129" s="96"/>
      <c r="AP129" s="137"/>
      <c r="AQ129" s="100"/>
      <c r="AR129" s="101"/>
      <c r="AS129" s="101"/>
      <c r="AT129" s="102"/>
      <c r="AU129" s="83"/>
      <c r="AV129" s="41" t="s">
        <v>188</v>
      </c>
      <c r="AW129" s="49"/>
      <c r="AX129" s="49"/>
      <c r="AY129" s="51"/>
      <c r="AZ129" s="51"/>
      <c r="BA129" s="51"/>
      <c r="BB129" s="143"/>
      <c r="BC129" s="25" t="s">
        <v>187</v>
      </c>
      <c r="BD129" s="39"/>
      <c r="BE129" s="40"/>
      <c r="BF129" s="40"/>
      <c r="BG129" s="41" t="s">
        <v>188</v>
      </c>
      <c r="BH129" s="39"/>
      <c r="BI129" s="36"/>
      <c r="BJ129" s="36"/>
      <c r="BK129" s="131"/>
      <c r="BL129" s="150"/>
      <c r="BM129" s="93"/>
    </row>
    <row r="130" spans="1:65" ht="84" customHeight="1" x14ac:dyDescent="0.3">
      <c r="A130" s="116" t="str">
        <f>C130&amp;COUNTIF($C$10:C130,C130)</f>
        <v>Corrupción18</v>
      </c>
      <c r="B130" s="148">
        <v>188</v>
      </c>
      <c r="C130" s="118" t="s">
        <v>81</v>
      </c>
      <c r="D130" s="121" t="s">
        <v>82</v>
      </c>
      <c r="E130" s="121" t="s">
        <v>532</v>
      </c>
      <c r="F130" s="121" t="s">
        <v>641</v>
      </c>
      <c r="G130" s="122" t="s">
        <v>642</v>
      </c>
      <c r="H130" s="125" t="s">
        <v>643</v>
      </c>
      <c r="I130" s="128" t="str">
        <f>"Posibilidad de recibir o solicitar cualquier dádiva o beneficio a nombre propio o de terceros, con el fin de "&amp;J130</f>
        <v>Posibilidad de recibir o solicitar cualquier dádiva o beneficio a nombre propio o de terceros, con el fin de transferir el dominio de bienes a entidades públicas a titulo de donación sin el cumplimiento de los requisitos exigidos.</v>
      </c>
      <c r="J130" s="108" t="s">
        <v>644</v>
      </c>
      <c r="K130" s="25" t="s">
        <v>88</v>
      </c>
      <c r="L130" s="26" t="s">
        <v>645</v>
      </c>
      <c r="M130" s="145" t="s">
        <v>646</v>
      </c>
      <c r="N130" s="108" t="s">
        <v>91</v>
      </c>
      <c r="O130" s="105" t="str">
        <f>IF(N130="","",IF(OR($N130=[2]Tabla_Probabilidad!$D$20,$N130=[2]Tabla_Probabilidad!$J$20),"Muy Baja",IF(OR($N130=[2]Tabla_Probabilidad!$E$20,$N130=[2]Tabla_Probabilidad!$K$20),"Baja",IF(OR($N130=[2]Tabla_Probabilidad!$F$20,$N130=[2]Tabla_Probabilidad!$L$20),"Media",IF(OR($N130=[2]Tabla_Probabilidad!$G$20,$N130=[2]Tabla_Probabilidad!$M$20),"Alta",IF(OR($N130=[2]Tabla_Probabilidad!$H$20,$N130=[2]Tabla_Probabilidad!$N$20),"Muy Alta"))))))</f>
        <v>Media</v>
      </c>
      <c r="P130" s="112">
        <f>IF(O130="Muy Baja",1,IF(O130="Baja",2,IF(O130="Media",3,IF(O130="Alta",4,IF(O130="Muy Alta",5,"")))))</f>
        <v>3</v>
      </c>
      <c r="Q130" s="113" t="str">
        <f>IFERROR(IF($C130="Corrupción",HYPERLINK("#"&amp;"Impacto_Riesgos!C"&amp;MATCH($B130,[2]Impacto_Riesgos!$B$10:$B$138,0)+9,"Calcula el impacto aquí"),"")," ")</f>
        <v>Calcula el impacto aquí</v>
      </c>
      <c r="R130" s="138">
        <f>IFERROR(VLOOKUP(A130,[2]Impacto_Riesgos!$A$8:$W$138,23,),"NA")</f>
        <v>16</v>
      </c>
      <c r="S130" s="104" t="s">
        <v>92</v>
      </c>
      <c r="T130" s="105" t="str">
        <f>IF($S130='[2]Tabla Impacto'!$F$10,"Moderado",IF($S130='[2]Tabla Impacto'!$G$10,"Mayor",IF($S130='[2]Tabla Impacto'!$H$10,"Catastrófico","")))</f>
        <v>Catastrófico</v>
      </c>
      <c r="U130" s="103">
        <f>IF(T130="Leve",1,IF(T130="Menor",2,IF(T130="Moderado",3,IF(T130="Mayor",4,IF(T130="Catastrófico",5,"")))))</f>
        <v>5</v>
      </c>
      <c r="V130" s="106" t="str">
        <f>IF(OR(AND($O130="Muy Baja",T130="Leve"),AND($O130="Muy Baja",T130="Menor"),AND($O130="Baja",T130="Leve"),AND($O130="Baja",T130="Menor"),AND($O130="Media",T130="Leve")),"Bajo",IF(OR(AND($O130="Muy baja",T130="Moderado"),AND($O130="Baja",T130="Moderado"),AND($O130="Media",T130="Menor"),AND($O130="Alta",T130="Leve")),"Moderado",IF(OR(AND($O130="Muy Baja",T130="Mayor"),AND($O130="Baja",T130="Mayor"),AND($O130="Media",T130="Moderado"),AND($O130="Alta",T130="Menor"),AND($O130="Alta",T130="Moderado"),AND($O130="Muy Alta",T130="Leve"),AND($O130="Muy Alta",T130="Menor")),"Alto",IF(OR(AND($O130="Muy Baja",T130="Catastrófico"),AND($O130="Baja",T130="Catastrófico"),AND($O130="Media",T130="Mayor"),AND($O130="Media",T130="Catastrófico"),AND($O130="Alta",T130="Mayor"),AND($O130="Alta",T130="Catastrófico"),AND($O130="Muy Alta",T130="Moderado"),AND($O130="Muy Alta",T130="Mayor"),AND($O130="Muy Alta",T130="Catastrófico")),"Extremo",""))))</f>
        <v>Extremo</v>
      </c>
      <c r="W130" s="25" t="s">
        <v>93</v>
      </c>
      <c r="X130" s="24" t="s">
        <v>647</v>
      </c>
      <c r="Y130" s="27" t="s">
        <v>648</v>
      </c>
      <c r="Z130" s="27" t="s">
        <v>649</v>
      </c>
      <c r="AA130" s="28" t="s">
        <v>232</v>
      </c>
      <c r="AB130" s="29" t="s">
        <v>98</v>
      </c>
      <c r="AC130" s="29" t="s">
        <v>99</v>
      </c>
      <c r="AD130" s="23" t="s">
        <v>100</v>
      </c>
      <c r="AE130" s="23" t="s">
        <v>101</v>
      </c>
      <c r="AF130" s="23" t="s">
        <v>102</v>
      </c>
      <c r="AG130" s="30" t="s">
        <v>100</v>
      </c>
      <c r="AH130" s="23" t="s">
        <v>103</v>
      </c>
      <c r="AI130" s="31">
        <f t="shared" si="4"/>
        <v>100</v>
      </c>
      <c r="AJ130" s="31" t="str">
        <f t="shared" si="3"/>
        <v>Fuerte</v>
      </c>
      <c r="AK130" s="23" t="s">
        <v>104</v>
      </c>
      <c r="AL130" s="31" t="str">
        <f>IFERROR(VLOOKUP(AJ130&amp;AK130,[2]Tabla_Controles!$B$56:$G$65,5,FALSE),"")</f>
        <v>Fuerte</v>
      </c>
      <c r="AM130" s="32">
        <f t="shared" si="5"/>
        <v>100</v>
      </c>
      <c r="AN130" s="132">
        <f>IFERROR(AVERAGE(AM130:AM136),"")</f>
        <v>83.333333333333329</v>
      </c>
      <c r="AO130" s="94" t="str">
        <f>IF($AN130=100,"Fuerte",IF($AN130&lt;100,"Moderado",IF($AN130&lt;50,"Débil",IF($AN130=0,"",""))))</f>
        <v>Moderado</v>
      </c>
      <c r="AP130" s="135" t="s">
        <v>105</v>
      </c>
      <c r="AQ130" s="98">
        <f>IFERROR(P130-VLOOKUP(AO130&amp;AP130,[2]Tabla_Controles!$B$77:$E$83,4,0),"")</f>
        <v>2</v>
      </c>
      <c r="AR130" s="101" t="str">
        <f>IF($AQ130="","",IF($AQ130=1,"Muy Baja",IF($AQ130=2,"Baja",IF($AQ130=3,"Media",IF($AQ130=4,"Alta",IF($AQ130=5,"Muy Alta","Muy Baja"))))))</f>
        <v>Baja</v>
      </c>
      <c r="AS130" s="101" t="str">
        <f>T130</f>
        <v>Catastrófico</v>
      </c>
      <c r="AT130" s="102" t="str">
        <f>IF(OR(AND($AR130="Muy Baja",$AS130="Leve"),AND($AR130="Muy Baja",$AS130="Menor"),AND($AR130="Baja",$AS130="Leve"),AND($AR130="Baja",$AS130="Menor"),AND($AR130="Media",$AS130="Leve")),"Bajo",IF(OR(AND($AR130="Muy baja",$AS130="Moderado"),AND($AR130="Baja",$AS130="Moderado"),AND($AR130="Media",$AS130="Menor"),AND($AR130="Alta",$AS130="Leve")),"Moderado",IF(OR(AND($AR130="Muy Baja",$AS130="Mayor"),AND($AR130="Baja",$AS130="Mayor"),AND($AR130="Media",$AS130="Moderado"),AND($AR130="Alta",$AS130="Menor"),AND($AR130="Alta",$AS130="Moderado"),AND($AR130="Muy Alta",$AS130="Leve"),AND($AR130="Muy Alta",$AS130="Menor")),"Alto",IF(OR(AND($AR130="Muy Baja",$AS130="Catastrófico"),AND($AR130="Baja",$AS130="Catastrófico"),AND($AR130="Media",$AS130="Mayor"),AND($AR130="Media",$AS130="Catastrófico"),AND($AR130="Alta",$AS130="Mayor"),AND($AR130="Alta",$AS130="Catastrófico"),AND($AR130="Muy Alta",$AS130="Moderado"),AND($AR130="Muy Alta",$AS130="Mayor"),AND($AR130="Muy Alta",$AS130="Catastrófico")),"Extremo",""))))</f>
        <v>Extremo</v>
      </c>
      <c r="AU130" s="83" t="s">
        <v>106</v>
      </c>
      <c r="AV130" s="41" t="s">
        <v>107</v>
      </c>
      <c r="AW130" s="34" t="s">
        <v>255</v>
      </c>
      <c r="AX130" s="35" t="s">
        <v>201</v>
      </c>
      <c r="AY130" s="36" t="s">
        <v>232</v>
      </c>
      <c r="AZ130" s="37">
        <v>45260</v>
      </c>
      <c r="BA130" s="37">
        <v>45291</v>
      </c>
      <c r="BB130" s="141" t="s">
        <v>111</v>
      </c>
      <c r="BC130" s="25" t="s">
        <v>93</v>
      </c>
      <c r="BD130" s="72" t="s">
        <v>249</v>
      </c>
      <c r="BE130" s="36" t="s">
        <v>540</v>
      </c>
      <c r="BF130" s="36" t="s">
        <v>540</v>
      </c>
      <c r="BG130" s="41" t="s">
        <v>107</v>
      </c>
      <c r="BH130" s="72" t="s">
        <v>249</v>
      </c>
      <c r="BI130" s="36" t="s">
        <v>540</v>
      </c>
      <c r="BJ130" s="36" t="s">
        <v>540</v>
      </c>
      <c r="BK130" s="129" t="s">
        <v>117</v>
      </c>
      <c r="BL130" s="144" t="s">
        <v>650</v>
      </c>
      <c r="BM130" s="91" t="s">
        <v>96</v>
      </c>
    </row>
    <row r="131" spans="1:65" ht="409.5" x14ac:dyDescent="0.3">
      <c r="A131" s="116"/>
      <c r="B131" s="148">
        <v>188</v>
      </c>
      <c r="C131" s="119"/>
      <c r="D131" s="121"/>
      <c r="E131" s="121"/>
      <c r="F131" s="121"/>
      <c r="G131" s="123"/>
      <c r="H131" s="126"/>
      <c r="I131" s="128"/>
      <c r="J131" s="108"/>
      <c r="K131" s="25" t="s">
        <v>120</v>
      </c>
      <c r="L131" s="26" t="s">
        <v>651</v>
      </c>
      <c r="M131" s="146"/>
      <c r="N131" s="108"/>
      <c r="O131" s="105"/>
      <c r="P131" s="112"/>
      <c r="Q131" s="114"/>
      <c r="R131" s="139"/>
      <c r="S131" s="104"/>
      <c r="T131" s="105"/>
      <c r="U131" s="103"/>
      <c r="V131" s="106"/>
      <c r="W131" s="25" t="s">
        <v>122</v>
      </c>
      <c r="X131" s="24" t="s">
        <v>652</v>
      </c>
      <c r="Y131" s="27" t="s">
        <v>653</v>
      </c>
      <c r="Z131" s="27" t="s">
        <v>649</v>
      </c>
      <c r="AA131" s="28" t="s">
        <v>463</v>
      </c>
      <c r="AB131" s="29" t="s">
        <v>98</v>
      </c>
      <c r="AC131" s="29" t="s">
        <v>99</v>
      </c>
      <c r="AD131" s="23" t="s">
        <v>100</v>
      </c>
      <c r="AE131" s="23" t="s">
        <v>101</v>
      </c>
      <c r="AF131" s="23" t="s">
        <v>102</v>
      </c>
      <c r="AG131" s="30" t="s">
        <v>100</v>
      </c>
      <c r="AH131" s="23" t="s">
        <v>103</v>
      </c>
      <c r="AI131" s="31">
        <f t="shared" si="4"/>
        <v>100</v>
      </c>
      <c r="AJ131" s="31" t="str">
        <f t="shared" si="3"/>
        <v>Fuerte</v>
      </c>
      <c r="AK131" s="23" t="s">
        <v>104</v>
      </c>
      <c r="AL131" s="31" t="str">
        <f>IFERROR(VLOOKUP(AJ131&amp;AK131,[2]Tabla_Controles!$B$56:$G$65,5,FALSE),"")</f>
        <v>Fuerte</v>
      </c>
      <c r="AM131" s="32">
        <f t="shared" si="5"/>
        <v>100</v>
      </c>
      <c r="AN131" s="133"/>
      <c r="AO131" s="95"/>
      <c r="AP131" s="136"/>
      <c r="AQ131" s="99"/>
      <c r="AR131" s="101"/>
      <c r="AS131" s="101"/>
      <c r="AT131" s="102"/>
      <c r="AU131" s="83"/>
      <c r="AV131" s="41" t="s">
        <v>128</v>
      </c>
      <c r="AW131" s="26" t="s">
        <v>306</v>
      </c>
      <c r="AX131" s="35" t="s">
        <v>201</v>
      </c>
      <c r="AY131" s="36" t="s">
        <v>97</v>
      </c>
      <c r="AZ131" s="60">
        <v>45107</v>
      </c>
      <c r="BA131" s="60">
        <v>45122</v>
      </c>
      <c r="BB131" s="142"/>
      <c r="BC131" s="25" t="s">
        <v>122</v>
      </c>
      <c r="BD131" s="39" t="s">
        <v>112</v>
      </c>
      <c r="BE131" s="40" t="s">
        <v>654</v>
      </c>
      <c r="BF131" s="40" t="s">
        <v>655</v>
      </c>
      <c r="BG131" s="41" t="s">
        <v>128</v>
      </c>
      <c r="BH131" s="39" t="s">
        <v>112</v>
      </c>
      <c r="BI131" s="36" t="s">
        <v>309</v>
      </c>
      <c r="BJ131" s="36" t="s">
        <v>310</v>
      </c>
      <c r="BK131" s="130"/>
      <c r="BL131" s="89"/>
      <c r="BM131" s="92"/>
    </row>
    <row r="132" spans="1:65" ht="409.5" x14ac:dyDescent="0.3">
      <c r="A132" s="116"/>
      <c r="B132" s="148">
        <v>188</v>
      </c>
      <c r="C132" s="119"/>
      <c r="D132" s="121"/>
      <c r="E132" s="121"/>
      <c r="F132" s="121"/>
      <c r="G132" s="123"/>
      <c r="H132" s="126"/>
      <c r="I132" s="128"/>
      <c r="J132" s="108"/>
      <c r="K132" s="25" t="s">
        <v>135</v>
      </c>
      <c r="L132" s="26" t="s">
        <v>656</v>
      </c>
      <c r="M132" s="146"/>
      <c r="N132" s="108"/>
      <c r="O132" s="105"/>
      <c r="P132" s="112"/>
      <c r="Q132" s="114"/>
      <c r="R132" s="139"/>
      <c r="S132" s="104"/>
      <c r="T132" s="105"/>
      <c r="U132" s="103"/>
      <c r="V132" s="106"/>
      <c r="W132" s="25" t="s">
        <v>137</v>
      </c>
      <c r="X132" s="24" t="s">
        <v>657</v>
      </c>
      <c r="Y132" s="27" t="s">
        <v>658</v>
      </c>
      <c r="Z132" s="27" t="s">
        <v>649</v>
      </c>
      <c r="AA132" s="80" t="s">
        <v>659</v>
      </c>
      <c r="AB132" s="29" t="s">
        <v>98</v>
      </c>
      <c r="AC132" s="29" t="s">
        <v>99</v>
      </c>
      <c r="AD132" s="23" t="s">
        <v>100</v>
      </c>
      <c r="AE132" s="23" t="s">
        <v>161</v>
      </c>
      <c r="AF132" s="23" t="s">
        <v>102</v>
      </c>
      <c r="AG132" s="30" t="s">
        <v>100</v>
      </c>
      <c r="AH132" s="23" t="s">
        <v>103</v>
      </c>
      <c r="AI132" s="31">
        <f t="shared" si="4"/>
        <v>95</v>
      </c>
      <c r="AJ132" s="31" t="str">
        <f t="shared" si="3"/>
        <v>Moderado</v>
      </c>
      <c r="AK132" s="23" t="s">
        <v>104</v>
      </c>
      <c r="AL132" s="31" t="str">
        <f>IFERROR(VLOOKUP(AJ132&amp;AK132,[2]Tabla_Controles!$B$56:$G$65,5,FALSE),"")</f>
        <v>Moderado</v>
      </c>
      <c r="AM132" s="32">
        <f t="shared" si="5"/>
        <v>50</v>
      </c>
      <c r="AN132" s="133"/>
      <c r="AO132" s="95"/>
      <c r="AP132" s="136"/>
      <c r="AQ132" s="99"/>
      <c r="AR132" s="101"/>
      <c r="AS132" s="101"/>
      <c r="AT132" s="102"/>
      <c r="AU132" s="83"/>
      <c r="AV132" s="41" t="s">
        <v>141</v>
      </c>
      <c r="AW132" s="26" t="s">
        <v>96</v>
      </c>
      <c r="AX132" s="26" t="s">
        <v>96</v>
      </c>
      <c r="AY132" s="26" t="s">
        <v>96</v>
      </c>
      <c r="AZ132" s="26" t="s">
        <v>96</v>
      </c>
      <c r="BA132" s="26" t="s">
        <v>96</v>
      </c>
      <c r="BB132" s="142"/>
      <c r="BC132" s="25" t="s">
        <v>137</v>
      </c>
      <c r="BD132" s="39" t="s">
        <v>112</v>
      </c>
      <c r="BE132" s="40" t="s">
        <v>660</v>
      </c>
      <c r="BF132" s="40" t="s">
        <v>661</v>
      </c>
      <c r="BG132" s="41" t="s">
        <v>141</v>
      </c>
      <c r="BH132" s="45"/>
      <c r="BI132" s="46"/>
      <c r="BJ132" s="46"/>
      <c r="BK132" s="130"/>
      <c r="BL132" s="89"/>
      <c r="BM132" s="92"/>
    </row>
    <row r="133" spans="1:65" ht="30" hidden="1" customHeight="1" x14ac:dyDescent="0.3">
      <c r="A133" s="116"/>
      <c r="B133" s="148">
        <v>188</v>
      </c>
      <c r="C133" s="119"/>
      <c r="D133" s="121"/>
      <c r="E133" s="121"/>
      <c r="F133" s="121"/>
      <c r="G133" s="123"/>
      <c r="H133" s="126"/>
      <c r="I133" s="128"/>
      <c r="J133" s="108"/>
      <c r="K133" s="25" t="s">
        <v>144</v>
      </c>
      <c r="L133" s="26"/>
      <c r="M133" s="146"/>
      <c r="N133" s="108"/>
      <c r="O133" s="105"/>
      <c r="P133" s="112"/>
      <c r="Q133" s="114"/>
      <c r="R133" s="139"/>
      <c r="S133" s="104"/>
      <c r="T133" s="105"/>
      <c r="U133" s="103"/>
      <c r="V133" s="106"/>
      <c r="W133" s="25" t="s">
        <v>146</v>
      </c>
      <c r="X133" s="24"/>
      <c r="Y133" s="27"/>
      <c r="Z133" s="27"/>
      <c r="AA133" s="28"/>
      <c r="AB133" s="29"/>
      <c r="AC133" s="29"/>
      <c r="AD133" s="23"/>
      <c r="AE133" s="23"/>
      <c r="AF133" s="23"/>
      <c r="AG133" s="30"/>
      <c r="AH133" s="23"/>
      <c r="AI133" s="31" t="str">
        <f t="shared" si="4"/>
        <v/>
      </c>
      <c r="AJ133" s="31" t="str">
        <f t="shared" si="3"/>
        <v/>
      </c>
      <c r="AK133" s="23"/>
      <c r="AL133" s="31" t="str">
        <f>IFERROR(VLOOKUP(AJ133&amp;AK133,[2]Tabla_Controles!$B$56:$G$65,5,FALSE),"")</f>
        <v/>
      </c>
      <c r="AM133" s="32" t="str">
        <f t="shared" si="5"/>
        <v/>
      </c>
      <c r="AN133" s="133"/>
      <c r="AO133" s="95"/>
      <c r="AP133" s="136"/>
      <c r="AQ133" s="99"/>
      <c r="AR133" s="101"/>
      <c r="AS133" s="101"/>
      <c r="AT133" s="102"/>
      <c r="AU133" s="83"/>
      <c r="AV133" s="41" t="s">
        <v>151</v>
      </c>
      <c r="AW133" s="49"/>
      <c r="AX133" s="49"/>
      <c r="AY133" s="51"/>
      <c r="AZ133" s="51"/>
      <c r="BA133" s="51"/>
      <c r="BB133" s="142"/>
      <c r="BC133" s="25" t="s">
        <v>146</v>
      </c>
      <c r="BD133" s="39"/>
      <c r="BE133" s="81"/>
      <c r="BF133" s="81"/>
      <c r="BG133" s="41" t="s">
        <v>151</v>
      </c>
      <c r="BH133" s="39"/>
      <c r="BI133" s="36"/>
      <c r="BJ133" s="36"/>
      <c r="BK133" s="130"/>
      <c r="BL133" s="89"/>
      <c r="BM133" s="92"/>
    </row>
    <row r="134" spans="1:65" ht="30" hidden="1" customHeight="1" x14ac:dyDescent="0.3">
      <c r="A134" s="116"/>
      <c r="B134" s="148">
        <v>188</v>
      </c>
      <c r="C134" s="119"/>
      <c r="D134" s="121"/>
      <c r="E134" s="121"/>
      <c r="F134" s="121"/>
      <c r="G134" s="123"/>
      <c r="H134" s="126"/>
      <c r="I134" s="128"/>
      <c r="J134" s="108"/>
      <c r="K134" s="25" t="s">
        <v>154</v>
      </c>
      <c r="L134" s="26"/>
      <c r="M134" s="146"/>
      <c r="N134" s="108"/>
      <c r="O134" s="105"/>
      <c r="P134" s="112"/>
      <c r="Q134" s="114"/>
      <c r="R134" s="139"/>
      <c r="S134" s="104"/>
      <c r="T134" s="105"/>
      <c r="U134" s="103"/>
      <c r="V134" s="106"/>
      <c r="W134" s="25" t="s">
        <v>156</v>
      </c>
      <c r="X134" s="24"/>
      <c r="Y134" s="27"/>
      <c r="Z134" s="27"/>
      <c r="AA134" s="28"/>
      <c r="AB134" s="29"/>
      <c r="AC134" s="29"/>
      <c r="AD134" s="23"/>
      <c r="AE134" s="23"/>
      <c r="AF134" s="23"/>
      <c r="AG134" s="30"/>
      <c r="AH134" s="23"/>
      <c r="AI134" s="31" t="str">
        <f t="shared" si="4"/>
        <v/>
      </c>
      <c r="AJ134" s="31" t="str">
        <f t="shared" si="3"/>
        <v/>
      </c>
      <c r="AK134" s="23"/>
      <c r="AL134" s="31" t="str">
        <f>IFERROR(VLOOKUP(AJ134&amp;AK134,[2]Tabla_Controles!$B$56:$G$65,5,FALSE),"")</f>
        <v/>
      </c>
      <c r="AM134" s="32" t="str">
        <f t="shared" si="5"/>
        <v/>
      </c>
      <c r="AN134" s="133"/>
      <c r="AO134" s="95"/>
      <c r="AP134" s="136"/>
      <c r="AQ134" s="99"/>
      <c r="AR134" s="101"/>
      <c r="AS134" s="101"/>
      <c r="AT134" s="102"/>
      <c r="AU134" s="83"/>
      <c r="AV134" s="41" t="s">
        <v>162</v>
      </c>
      <c r="AW134" s="49"/>
      <c r="AX134" s="49"/>
      <c r="AY134" s="51"/>
      <c r="AZ134" s="51"/>
      <c r="BA134" s="51"/>
      <c r="BB134" s="142"/>
      <c r="BC134" s="25" t="s">
        <v>156</v>
      </c>
      <c r="BD134" s="39"/>
      <c r="BE134" s="81"/>
      <c r="BF134" s="81"/>
      <c r="BG134" s="41" t="s">
        <v>162</v>
      </c>
      <c r="BH134" s="39"/>
      <c r="BI134" s="36"/>
      <c r="BJ134" s="36"/>
      <c r="BK134" s="130"/>
      <c r="BL134" s="89"/>
      <c r="BM134" s="92"/>
    </row>
    <row r="135" spans="1:65" ht="30" hidden="1" customHeight="1" x14ac:dyDescent="0.3">
      <c r="A135" s="116"/>
      <c r="B135" s="148">
        <v>188</v>
      </c>
      <c r="C135" s="119"/>
      <c r="D135" s="121"/>
      <c r="E135" s="121"/>
      <c r="F135" s="121"/>
      <c r="G135" s="123"/>
      <c r="H135" s="126"/>
      <c r="I135" s="128"/>
      <c r="J135" s="108"/>
      <c r="K135" s="25" t="s">
        <v>169</v>
      </c>
      <c r="L135" s="26"/>
      <c r="M135" s="146"/>
      <c r="N135" s="108"/>
      <c r="O135" s="105"/>
      <c r="P135" s="112"/>
      <c r="Q135" s="114"/>
      <c r="R135" s="139"/>
      <c r="S135" s="104"/>
      <c r="T135" s="105"/>
      <c r="U135" s="103"/>
      <c r="V135" s="106"/>
      <c r="W135" s="25" t="s">
        <v>171</v>
      </c>
      <c r="X135" s="24"/>
      <c r="Y135" s="27"/>
      <c r="Z135" s="27"/>
      <c r="AA135" s="28"/>
      <c r="AB135" s="29"/>
      <c r="AC135" s="29"/>
      <c r="AD135" s="23"/>
      <c r="AE135" s="23"/>
      <c r="AF135" s="23"/>
      <c r="AG135" s="30"/>
      <c r="AH135" s="23"/>
      <c r="AI135" s="31" t="str">
        <f t="shared" si="4"/>
        <v/>
      </c>
      <c r="AJ135" s="31" t="str">
        <f t="shared" si="3"/>
        <v/>
      </c>
      <c r="AK135" s="23"/>
      <c r="AL135" s="31" t="str">
        <f>IFERROR(VLOOKUP(AJ135&amp;AK135,[2]Tabla_Controles!$B$56:$G$65,5,FALSE),"")</f>
        <v/>
      </c>
      <c r="AM135" s="32" t="str">
        <f t="shared" si="5"/>
        <v/>
      </c>
      <c r="AN135" s="133"/>
      <c r="AO135" s="95"/>
      <c r="AP135" s="136"/>
      <c r="AQ135" s="99"/>
      <c r="AR135" s="101"/>
      <c r="AS135" s="101"/>
      <c r="AT135" s="102"/>
      <c r="AU135" s="83"/>
      <c r="AV135" s="41" t="s">
        <v>176</v>
      </c>
      <c r="AW135" s="49"/>
      <c r="AX135" s="49"/>
      <c r="AY135" s="51"/>
      <c r="AZ135" s="51"/>
      <c r="BA135" s="51"/>
      <c r="BB135" s="142"/>
      <c r="BC135" s="25" t="s">
        <v>171</v>
      </c>
      <c r="BD135" s="39"/>
      <c r="BE135" s="81"/>
      <c r="BF135" s="81"/>
      <c r="BG135" s="41" t="s">
        <v>176</v>
      </c>
      <c r="BH135" s="39"/>
      <c r="BI135" s="36"/>
      <c r="BJ135" s="36"/>
      <c r="BK135" s="130"/>
      <c r="BL135" s="89"/>
      <c r="BM135" s="92"/>
    </row>
    <row r="136" spans="1:65" ht="30" hidden="1" customHeight="1" x14ac:dyDescent="0.3">
      <c r="A136" s="116"/>
      <c r="B136" s="148">
        <v>188</v>
      </c>
      <c r="C136" s="120"/>
      <c r="D136" s="121"/>
      <c r="E136" s="121"/>
      <c r="F136" s="121"/>
      <c r="G136" s="124"/>
      <c r="H136" s="127"/>
      <c r="I136" s="128"/>
      <c r="J136" s="108"/>
      <c r="K136" s="25" t="s">
        <v>186</v>
      </c>
      <c r="L136" s="26"/>
      <c r="M136" s="147"/>
      <c r="N136" s="108"/>
      <c r="O136" s="105"/>
      <c r="P136" s="112"/>
      <c r="Q136" s="115"/>
      <c r="R136" s="140"/>
      <c r="S136" s="104"/>
      <c r="T136" s="105"/>
      <c r="U136" s="103"/>
      <c r="V136" s="106"/>
      <c r="W136" s="25" t="s">
        <v>187</v>
      </c>
      <c r="X136" s="24"/>
      <c r="Y136" s="27"/>
      <c r="Z136" s="27"/>
      <c r="AA136" s="28"/>
      <c r="AB136" s="29"/>
      <c r="AC136" s="29"/>
      <c r="AD136" s="23"/>
      <c r="AE136" s="23"/>
      <c r="AF136" s="23"/>
      <c r="AG136" s="30"/>
      <c r="AH136" s="23"/>
      <c r="AI136" s="31" t="str">
        <f t="shared" si="4"/>
        <v/>
      </c>
      <c r="AJ136" s="31" t="str">
        <f t="shared" si="3"/>
        <v/>
      </c>
      <c r="AK136" s="23"/>
      <c r="AL136" s="31" t="str">
        <f>IFERROR(VLOOKUP(AJ136&amp;AK136,[2]Tabla_Controles!$B$56:$G$65,5,FALSE),"")</f>
        <v/>
      </c>
      <c r="AM136" s="32" t="str">
        <f t="shared" si="5"/>
        <v/>
      </c>
      <c r="AN136" s="134"/>
      <c r="AO136" s="96"/>
      <c r="AP136" s="137"/>
      <c r="AQ136" s="100"/>
      <c r="AR136" s="101"/>
      <c r="AS136" s="101"/>
      <c r="AT136" s="102"/>
      <c r="AU136" s="83"/>
      <c r="AV136" s="41" t="s">
        <v>188</v>
      </c>
      <c r="AW136" s="49"/>
      <c r="AX136" s="49"/>
      <c r="AY136" s="51"/>
      <c r="AZ136" s="51"/>
      <c r="BA136" s="51"/>
      <c r="BB136" s="143"/>
      <c r="BC136" s="25" t="s">
        <v>187</v>
      </c>
      <c r="BD136" s="39"/>
      <c r="BE136" s="81"/>
      <c r="BF136" s="81"/>
      <c r="BG136" s="41" t="s">
        <v>188</v>
      </c>
      <c r="BH136" s="39"/>
      <c r="BI136" s="36"/>
      <c r="BJ136" s="36"/>
      <c r="BK136" s="131"/>
      <c r="BL136" s="90"/>
      <c r="BM136" s="93"/>
    </row>
    <row r="137" spans="1:65" ht="51" hidden="1" customHeight="1" x14ac:dyDescent="0.3">
      <c r="A137" s="116" t="str">
        <f>C137&amp;COUNTIF($C$10:C137,C137)</f>
        <v>0</v>
      </c>
      <c r="B137" s="117"/>
      <c r="C137" s="118"/>
      <c r="D137" s="121"/>
      <c r="E137" s="121"/>
      <c r="F137" s="121"/>
      <c r="G137" s="122"/>
      <c r="H137" s="125"/>
      <c r="I137" s="128" t="str">
        <f>"Posibilidad de recibir o solicitar cualquier dádiva o beneficio a nombre propio o de terceros, con el fin de "&amp;J137</f>
        <v xml:space="preserve">Posibilidad de recibir o solicitar cualquier dádiva o beneficio a nombre propio o de terceros, con el fin de </v>
      </c>
      <c r="J137" s="108"/>
      <c r="K137" s="25" t="s">
        <v>88</v>
      </c>
      <c r="L137" s="26"/>
      <c r="M137" s="109"/>
      <c r="N137" s="108"/>
      <c r="O137" s="105"/>
      <c r="P137" s="112"/>
      <c r="Q137" s="113"/>
      <c r="R137" s="138"/>
      <c r="S137" s="104"/>
      <c r="T137" s="105"/>
      <c r="U137" s="103"/>
      <c r="V137" s="106"/>
      <c r="W137" s="25" t="s">
        <v>93</v>
      </c>
      <c r="X137" s="24"/>
      <c r="Y137" s="27"/>
      <c r="Z137" s="27"/>
      <c r="AA137" s="28"/>
      <c r="AB137" s="29"/>
      <c r="AC137" s="29"/>
      <c r="AD137" s="23"/>
      <c r="AE137" s="23"/>
      <c r="AF137" s="23"/>
      <c r="AG137" s="30"/>
      <c r="AH137" s="23"/>
      <c r="AI137" s="31" t="str">
        <f t="shared" si="4"/>
        <v/>
      </c>
      <c r="AJ137" s="31" t="str">
        <f t="shared" si="3"/>
        <v/>
      </c>
      <c r="AK137" s="23"/>
      <c r="AL137" s="31" t="str">
        <f>IFERROR(VLOOKUP(AJ137&amp;AK137,[2]Tabla_Controles!$B$56:$G$65,5,FALSE),"")</f>
        <v/>
      </c>
      <c r="AM137" s="32" t="str">
        <f t="shared" si="5"/>
        <v/>
      </c>
      <c r="AN137" s="132" t="str">
        <f>IFERROR(AVERAGE(AM137:AM143),"")</f>
        <v/>
      </c>
      <c r="AO137" s="94" t="str">
        <f>IF($AN137=100,"Fuerte",IF($AN137&lt;100,"Moderado",IF($AN137&lt;50,"Débil",IF($AN137=0,"",""))))</f>
        <v/>
      </c>
      <c r="AP137" s="135"/>
      <c r="AQ137" s="98" t="str">
        <f>IFERROR(P137-VLOOKUP(AO137&amp;AP137,[2]Tabla_Controles!$B$77:$E$83,4,0),"")</f>
        <v/>
      </c>
      <c r="AR137" s="101" t="str">
        <f>IF($AQ137="","",IF($AQ137=1,"Muy Baja",IF($AQ137=2,"Baja",IF($AQ137=3,"Media",IF($AQ137=4,"Alta",IF($AQ137=5,"Muy Alta","Muy Baja"))))))</f>
        <v/>
      </c>
      <c r="AS137" s="101">
        <f>T137</f>
        <v>0</v>
      </c>
      <c r="AT137" s="102" t="str">
        <f>IF(OR(AND($AR137="Muy Baja",$AS137="Leve"),AND($AR137="Muy Baja",$AS137="Menor"),AND($AR137="Baja",$AS137="Leve"),AND($AR137="Baja",$AS137="Menor"),AND($AR137="Media",$AS137="Leve")),"Bajo",IF(OR(AND($AR137="Muy baja",$AS137="Moderado"),AND($AR137="Baja",$AS137="Moderado"),AND($AR137="Media",$AS137="Menor"),AND($AR137="Alta",$AS137="Leve")),"Moderado",IF(OR(AND($AR137="Muy Baja",$AS137="Mayor"),AND($AR137="Baja",$AS137="Mayor"),AND($AR137="Media",$AS137="Moderado"),AND($AR137="Alta",$AS137="Menor"),AND($AR137="Alta",$AS137="Moderado"),AND($AR137="Muy Alta",$AS137="Leve"),AND($AR137="Muy Alta",$AS137="Menor")),"Alto",IF(OR(AND($AR137="Muy Baja",$AS137="Catastrófico"),AND($AR137="Baja",$AS137="Catastrófico"),AND($AR137="Media",$AS137="Mayor"),AND($AR137="Media",$AS137="Catastrófico"),AND($AR137="Alta",$AS137="Mayor"),AND($AR137="Alta",$AS137="Catastrófico"),AND($AR137="Muy Alta",$AS137="Moderado"),AND($AR137="Muy Alta",$AS137="Mayor"),AND($AR137="Muy Alta",$AS137="Catastrófico")),"Extremo",""))))</f>
        <v/>
      </c>
      <c r="AU137" s="83"/>
      <c r="AV137" s="41" t="s">
        <v>107</v>
      </c>
      <c r="AW137" s="26"/>
      <c r="AX137" s="26"/>
      <c r="AY137" s="24"/>
      <c r="AZ137" s="24"/>
      <c r="BA137" s="24"/>
      <c r="BB137" s="84"/>
      <c r="BC137" s="25" t="s">
        <v>93</v>
      </c>
      <c r="BD137" s="39"/>
      <c r="BE137" s="81"/>
      <c r="BF137" s="81"/>
      <c r="BG137" s="41" t="s">
        <v>107</v>
      </c>
      <c r="BH137" s="39"/>
      <c r="BI137" s="36"/>
      <c r="BJ137" s="36"/>
      <c r="BK137" s="129"/>
      <c r="BL137" s="88"/>
      <c r="BM137" s="91"/>
    </row>
    <row r="138" spans="1:65" ht="30" hidden="1" customHeight="1" x14ac:dyDescent="0.3">
      <c r="A138" s="116"/>
      <c r="B138" s="117"/>
      <c r="C138" s="119"/>
      <c r="D138" s="121"/>
      <c r="E138" s="121"/>
      <c r="F138" s="121"/>
      <c r="G138" s="123"/>
      <c r="H138" s="126"/>
      <c r="I138" s="128"/>
      <c r="J138" s="108"/>
      <c r="K138" s="25" t="s">
        <v>120</v>
      </c>
      <c r="L138" s="26"/>
      <c r="M138" s="110"/>
      <c r="N138" s="108"/>
      <c r="O138" s="105"/>
      <c r="P138" s="112"/>
      <c r="Q138" s="114"/>
      <c r="R138" s="139"/>
      <c r="S138" s="104"/>
      <c r="T138" s="105"/>
      <c r="U138" s="103"/>
      <c r="V138" s="106"/>
      <c r="W138" s="25" t="s">
        <v>122</v>
      </c>
      <c r="X138" s="24"/>
      <c r="Y138" s="27"/>
      <c r="Z138" s="27"/>
      <c r="AA138" s="28"/>
      <c r="AB138" s="29"/>
      <c r="AC138" s="29"/>
      <c r="AD138" s="23"/>
      <c r="AE138" s="23"/>
      <c r="AF138" s="23"/>
      <c r="AG138" s="30"/>
      <c r="AH138" s="23"/>
      <c r="AI138" s="31" t="str">
        <f t="shared" si="4"/>
        <v/>
      </c>
      <c r="AJ138" s="31" t="str">
        <f t="shared" si="3"/>
        <v/>
      </c>
      <c r="AK138" s="23"/>
      <c r="AL138" s="31" t="str">
        <f>IFERROR(VLOOKUP(AJ138&amp;AK138,[2]Tabla_Controles!$B$56:$G$65,5,FALSE),"")</f>
        <v/>
      </c>
      <c r="AM138" s="32" t="str">
        <f t="shared" si="5"/>
        <v/>
      </c>
      <c r="AN138" s="133"/>
      <c r="AO138" s="95"/>
      <c r="AP138" s="136"/>
      <c r="AQ138" s="99"/>
      <c r="AR138" s="101"/>
      <c r="AS138" s="101"/>
      <c r="AT138" s="102"/>
      <c r="AU138" s="83"/>
      <c r="AV138" s="41" t="s">
        <v>128</v>
      </c>
      <c r="AW138" s="26"/>
      <c r="AX138" s="26"/>
      <c r="AY138" s="24"/>
      <c r="AZ138" s="24"/>
      <c r="BA138" s="24"/>
      <c r="BB138" s="85"/>
      <c r="BC138" s="25" t="s">
        <v>122</v>
      </c>
      <c r="BD138" s="39"/>
      <c r="BE138" s="81"/>
      <c r="BF138" s="81"/>
      <c r="BG138" s="41" t="s">
        <v>128</v>
      </c>
      <c r="BH138" s="39"/>
      <c r="BI138" s="36"/>
      <c r="BJ138" s="36"/>
      <c r="BK138" s="130"/>
      <c r="BL138" s="89"/>
      <c r="BM138" s="92"/>
    </row>
    <row r="139" spans="1:65" ht="30" hidden="1" customHeight="1" x14ac:dyDescent="0.3">
      <c r="A139" s="116"/>
      <c r="B139" s="117"/>
      <c r="C139" s="119"/>
      <c r="D139" s="121"/>
      <c r="E139" s="121"/>
      <c r="F139" s="121"/>
      <c r="G139" s="123"/>
      <c r="H139" s="126"/>
      <c r="I139" s="128"/>
      <c r="J139" s="108"/>
      <c r="K139" s="25" t="s">
        <v>135</v>
      </c>
      <c r="L139" s="26"/>
      <c r="M139" s="110"/>
      <c r="N139" s="108"/>
      <c r="O139" s="105"/>
      <c r="P139" s="112"/>
      <c r="Q139" s="114"/>
      <c r="R139" s="139"/>
      <c r="S139" s="104"/>
      <c r="T139" s="105"/>
      <c r="U139" s="103"/>
      <c r="V139" s="106"/>
      <c r="W139" s="25" t="s">
        <v>137</v>
      </c>
      <c r="X139" s="24"/>
      <c r="Y139" s="27"/>
      <c r="Z139" s="27"/>
      <c r="AA139" s="28"/>
      <c r="AB139" s="29"/>
      <c r="AC139" s="29"/>
      <c r="AD139" s="23"/>
      <c r="AE139" s="23"/>
      <c r="AF139" s="23"/>
      <c r="AG139" s="30"/>
      <c r="AH139" s="23"/>
      <c r="AI139" s="31" t="str">
        <f t="shared" si="4"/>
        <v/>
      </c>
      <c r="AJ139" s="31" t="str">
        <f t="shared" ref="AJ139:AJ185" si="6">IF(COUNTBLANK(AB139:AH139)=7,"",IF($AI139&lt;86,"Débil",IF($AI139&lt;96,"Moderado","Fuerte")))</f>
        <v/>
      </c>
      <c r="AK139" s="23"/>
      <c r="AL139" s="31" t="str">
        <f>IFERROR(VLOOKUP(AJ139&amp;AK139,[2]Tabla_Controles!$B$56:$G$65,5,FALSE),"")</f>
        <v/>
      </c>
      <c r="AM139" s="32" t="str">
        <f t="shared" si="5"/>
        <v/>
      </c>
      <c r="AN139" s="133"/>
      <c r="AO139" s="95"/>
      <c r="AP139" s="136"/>
      <c r="AQ139" s="99"/>
      <c r="AR139" s="101"/>
      <c r="AS139" s="101"/>
      <c r="AT139" s="102"/>
      <c r="AU139" s="83"/>
      <c r="AV139" s="41" t="s">
        <v>141</v>
      </c>
      <c r="AW139" s="26"/>
      <c r="AX139" s="26"/>
      <c r="AY139" s="24"/>
      <c r="AZ139" s="24"/>
      <c r="BA139" s="24"/>
      <c r="BB139" s="85"/>
      <c r="BC139" s="25" t="s">
        <v>137</v>
      </c>
      <c r="BD139" s="39"/>
      <c r="BE139" s="81"/>
      <c r="BF139" s="81"/>
      <c r="BG139" s="41" t="s">
        <v>141</v>
      </c>
      <c r="BH139" s="39"/>
      <c r="BI139" s="36"/>
      <c r="BJ139" s="36"/>
      <c r="BK139" s="130"/>
      <c r="BL139" s="89"/>
      <c r="BM139" s="92"/>
    </row>
    <row r="140" spans="1:65" ht="30" hidden="1" customHeight="1" x14ac:dyDescent="0.3">
      <c r="A140" s="116"/>
      <c r="B140" s="117"/>
      <c r="C140" s="119"/>
      <c r="D140" s="121"/>
      <c r="E140" s="121"/>
      <c r="F140" s="121"/>
      <c r="G140" s="123"/>
      <c r="H140" s="126"/>
      <c r="I140" s="128"/>
      <c r="J140" s="108"/>
      <c r="K140" s="25" t="s">
        <v>144</v>
      </c>
      <c r="L140" s="26"/>
      <c r="M140" s="110"/>
      <c r="N140" s="108"/>
      <c r="O140" s="105"/>
      <c r="P140" s="112"/>
      <c r="Q140" s="114"/>
      <c r="R140" s="139"/>
      <c r="S140" s="104"/>
      <c r="T140" s="105"/>
      <c r="U140" s="103"/>
      <c r="V140" s="106"/>
      <c r="W140" s="25" t="s">
        <v>146</v>
      </c>
      <c r="X140" s="24"/>
      <c r="Y140" s="27"/>
      <c r="Z140" s="27"/>
      <c r="AA140" s="28"/>
      <c r="AB140" s="29"/>
      <c r="AC140" s="29"/>
      <c r="AD140" s="23"/>
      <c r="AE140" s="23"/>
      <c r="AF140" s="23"/>
      <c r="AG140" s="30"/>
      <c r="AH140" s="23"/>
      <c r="AI140" s="31" t="str">
        <f t="shared" ref="AI140:AI185" si="7">IF(COUNTBLANK(AB140:AH140)=7,"",IF($AB140="Asignado",15,0)+IF($AC140="Adecuado",15,0)+IF($AD140="Oportuna",15,0)+IF($AE140="Prevenir",15,0)+IF($AE140="Detectar",10,0)+IF($AF140="Confiable",15,0)+IF($AG140="Oportuna",15,0)+IF($AH140="Completa",10,0)+IF($AH140="Incompleta",5,0))</f>
        <v/>
      </c>
      <c r="AJ140" s="31" t="str">
        <f t="shared" si="6"/>
        <v/>
      </c>
      <c r="AK140" s="23"/>
      <c r="AL140" s="31" t="str">
        <f>IFERROR(VLOOKUP(AJ140&amp;AK140,[2]Tabla_Controles!$B$56:$G$65,5,FALSE),"")</f>
        <v/>
      </c>
      <c r="AM140" s="32" t="str">
        <f t="shared" ref="AM140:AM185" si="8">IF($AL140="","",IF($AL140="Fuerte",100,IF($AL140="Moderado",50,0)))</f>
        <v/>
      </c>
      <c r="AN140" s="133"/>
      <c r="AO140" s="95"/>
      <c r="AP140" s="136"/>
      <c r="AQ140" s="99"/>
      <c r="AR140" s="101"/>
      <c r="AS140" s="101"/>
      <c r="AT140" s="102"/>
      <c r="AU140" s="83"/>
      <c r="AV140" s="41" t="s">
        <v>151</v>
      </c>
      <c r="AW140" s="26"/>
      <c r="AX140" s="26"/>
      <c r="AY140" s="24"/>
      <c r="AZ140" s="24"/>
      <c r="BA140" s="24"/>
      <c r="BB140" s="85"/>
      <c r="BC140" s="25" t="s">
        <v>146</v>
      </c>
      <c r="BD140" s="39"/>
      <c r="BE140" s="81"/>
      <c r="BF140" s="81"/>
      <c r="BG140" s="41" t="s">
        <v>151</v>
      </c>
      <c r="BH140" s="39"/>
      <c r="BI140" s="36"/>
      <c r="BJ140" s="36"/>
      <c r="BK140" s="130"/>
      <c r="BL140" s="89"/>
      <c r="BM140" s="92"/>
    </row>
    <row r="141" spans="1:65" ht="30" hidden="1" customHeight="1" x14ac:dyDescent="0.3">
      <c r="A141" s="116"/>
      <c r="B141" s="117"/>
      <c r="C141" s="119"/>
      <c r="D141" s="121"/>
      <c r="E141" s="121"/>
      <c r="F141" s="121"/>
      <c r="G141" s="123"/>
      <c r="H141" s="126"/>
      <c r="I141" s="128"/>
      <c r="J141" s="108"/>
      <c r="K141" s="25" t="s">
        <v>154</v>
      </c>
      <c r="L141" s="26"/>
      <c r="M141" s="110"/>
      <c r="N141" s="108"/>
      <c r="O141" s="105"/>
      <c r="P141" s="112"/>
      <c r="Q141" s="114"/>
      <c r="R141" s="139"/>
      <c r="S141" s="104"/>
      <c r="T141" s="105"/>
      <c r="U141" s="103"/>
      <c r="V141" s="106"/>
      <c r="W141" s="25" t="s">
        <v>156</v>
      </c>
      <c r="X141" s="24"/>
      <c r="Y141" s="27"/>
      <c r="Z141" s="27"/>
      <c r="AA141" s="28"/>
      <c r="AB141" s="29"/>
      <c r="AC141" s="29"/>
      <c r="AD141" s="23"/>
      <c r="AE141" s="23"/>
      <c r="AF141" s="23"/>
      <c r="AG141" s="30"/>
      <c r="AH141" s="23"/>
      <c r="AI141" s="31" t="str">
        <f t="shared" si="7"/>
        <v/>
      </c>
      <c r="AJ141" s="31" t="str">
        <f t="shared" si="6"/>
        <v/>
      </c>
      <c r="AK141" s="23"/>
      <c r="AL141" s="31" t="str">
        <f>IFERROR(VLOOKUP(AJ141&amp;AK141,[2]Tabla_Controles!$B$56:$G$65,5,FALSE),"")</f>
        <v/>
      </c>
      <c r="AM141" s="32" t="str">
        <f t="shared" si="8"/>
        <v/>
      </c>
      <c r="AN141" s="133"/>
      <c r="AO141" s="95"/>
      <c r="AP141" s="136"/>
      <c r="AQ141" s="99"/>
      <c r="AR141" s="101"/>
      <c r="AS141" s="101"/>
      <c r="AT141" s="102"/>
      <c r="AU141" s="83"/>
      <c r="AV141" s="41" t="s">
        <v>162</v>
      </c>
      <c r="AW141" s="26"/>
      <c r="AX141" s="26"/>
      <c r="AY141" s="24"/>
      <c r="AZ141" s="24"/>
      <c r="BA141" s="24"/>
      <c r="BB141" s="85"/>
      <c r="BC141" s="25" t="s">
        <v>156</v>
      </c>
      <c r="BD141" s="39"/>
      <c r="BE141" s="81"/>
      <c r="BF141" s="81"/>
      <c r="BG141" s="41" t="s">
        <v>162</v>
      </c>
      <c r="BH141" s="39"/>
      <c r="BI141" s="36"/>
      <c r="BJ141" s="36"/>
      <c r="BK141" s="130"/>
      <c r="BL141" s="89"/>
      <c r="BM141" s="92"/>
    </row>
    <row r="142" spans="1:65" ht="30" hidden="1" customHeight="1" x14ac:dyDescent="0.3">
      <c r="A142" s="116"/>
      <c r="B142" s="117"/>
      <c r="C142" s="119"/>
      <c r="D142" s="121"/>
      <c r="E142" s="121"/>
      <c r="F142" s="121"/>
      <c r="G142" s="123"/>
      <c r="H142" s="126"/>
      <c r="I142" s="128"/>
      <c r="J142" s="108"/>
      <c r="K142" s="25" t="s">
        <v>169</v>
      </c>
      <c r="L142" s="26"/>
      <c r="M142" s="110"/>
      <c r="N142" s="108"/>
      <c r="O142" s="105"/>
      <c r="P142" s="112"/>
      <c r="Q142" s="114"/>
      <c r="R142" s="139"/>
      <c r="S142" s="104"/>
      <c r="T142" s="105"/>
      <c r="U142" s="103"/>
      <c r="V142" s="106"/>
      <c r="W142" s="25" t="s">
        <v>171</v>
      </c>
      <c r="X142" s="24"/>
      <c r="Y142" s="27"/>
      <c r="Z142" s="27"/>
      <c r="AA142" s="28"/>
      <c r="AB142" s="29"/>
      <c r="AC142" s="29"/>
      <c r="AD142" s="23"/>
      <c r="AE142" s="23"/>
      <c r="AF142" s="23"/>
      <c r="AG142" s="30"/>
      <c r="AH142" s="23"/>
      <c r="AI142" s="31" t="str">
        <f t="shared" si="7"/>
        <v/>
      </c>
      <c r="AJ142" s="31" t="str">
        <f t="shared" si="6"/>
        <v/>
      </c>
      <c r="AK142" s="23"/>
      <c r="AL142" s="31" t="str">
        <f>IFERROR(VLOOKUP(AJ142&amp;AK142,[2]Tabla_Controles!$B$56:$G$65,5,FALSE),"")</f>
        <v/>
      </c>
      <c r="AM142" s="32" t="str">
        <f t="shared" si="8"/>
        <v/>
      </c>
      <c r="AN142" s="133"/>
      <c r="AO142" s="95"/>
      <c r="AP142" s="136"/>
      <c r="AQ142" s="99"/>
      <c r="AR142" s="101"/>
      <c r="AS142" s="101"/>
      <c r="AT142" s="102"/>
      <c r="AU142" s="83"/>
      <c r="AV142" s="41" t="s">
        <v>176</v>
      </c>
      <c r="AW142" s="26"/>
      <c r="AX142" s="26"/>
      <c r="AY142" s="24"/>
      <c r="AZ142" s="24"/>
      <c r="BA142" s="24"/>
      <c r="BB142" s="85"/>
      <c r="BC142" s="25" t="s">
        <v>171</v>
      </c>
      <c r="BD142" s="39"/>
      <c r="BE142" s="81"/>
      <c r="BF142" s="81"/>
      <c r="BG142" s="41" t="s">
        <v>176</v>
      </c>
      <c r="BH142" s="39"/>
      <c r="BI142" s="36"/>
      <c r="BJ142" s="36"/>
      <c r="BK142" s="130"/>
      <c r="BL142" s="89"/>
      <c r="BM142" s="92"/>
    </row>
    <row r="143" spans="1:65" ht="30" hidden="1" customHeight="1" x14ac:dyDescent="0.3">
      <c r="A143" s="116"/>
      <c r="B143" s="117"/>
      <c r="C143" s="120"/>
      <c r="D143" s="121"/>
      <c r="E143" s="121"/>
      <c r="F143" s="121"/>
      <c r="G143" s="124"/>
      <c r="H143" s="127"/>
      <c r="I143" s="128"/>
      <c r="J143" s="108"/>
      <c r="K143" s="25" t="s">
        <v>186</v>
      </c>
      <c r="L143" s="26"/>
      <c r="M143" s="111"/>
      <c r="N143" s="108"/>
      <c r="O143" s="105"/>
      <c r="P143" s="112"/>
      <c r="Q143" s="115"/>
      <c r="R143" s="140"/>
      <c r="S143" s="104"/>
      <c r="T143" s="105"/>
      <c r="U143" s="103"/>
      <c r="V143" s="106"/>
      <c r="W143" s="25" t="s">
        <v>187</v>
      </c>
      <c r="X143" s="24"/>
      <c r="Y143" s="27"/>
      <c r="Z143" s="27"/>
      <c r="AA143" s="28"/>
      <c r="AB143" s="29"/>
      <c r="AC143" s="29"/>
      <c r="AD143" s="23"/>
      <c r="AE143" s="23"/>
      <c r="AF143" s="23"/>
      <c r="AG143" s="30"/>
      <c r="AH143" s="23"/>
      <c r="AI143" s="31" t="str">
        <f t="shared" si="7"/>
        <v/>
      </c>
      <c r="AJ143" s="31" t="str">
        <f t="shared" si="6"/>
        <v/>
      </c>
      <c r="AK143" s="23"/>
      <c r="AL143" s="31" t="str">
        <f>IFERROR(VLOOKUP(AJ143&amp;AK143,[2]Tabla_Controles!$B$56:$G$65,5,FALSE),"")</f>
        <v/>
      </c>
      <c r="AM143" s="32" t="str">
        <f t="shared" si="8"/>
        <v/>
      </c>
      <c r="AN143" s="134"/>
      <c r="AO143" s="96"/>
      <c r="AP143" s="137"/>
      <c r="AQ143" s="100"/>
      <c r="AR143" s="101"/>
      <c r="AS143" s="101"/>
      <c r="AT143" s="102"/>
      <c r="AU143" s="83"/>
      <c r="AV143" s="41" t="s">
        <v>188</v>
      </c>
      <c r="AW143" s="26"/>
      <c r="AX143" s="26"/>
      <c r="AY143" s="24"/>
      <c r="AZ143" s="24"/>
      <c r="BA143" s="24"/>
      <c r="BB143" s="86"/>
      <c r="BC143" s="25" t="s">
        <v>187</v>
      </c>
      <c r="BD143" s="39"/>
      <c r="BE143" s="81"/>
      <c r="BF143" s="81"/>
      <c r="BG143" s="41" t="s">
        <v>188</v>
      </c>
      <c r="BH143" s="39"/>
      <c r="BI143" s="36"/>
      <c r="BJ143" s="36"/>
      <c r="BK143" s="131"/>
      <c r="BL143" s="90"/>
      <c r="BM143" s="93"/>
    </row>
    <row r="144" spans="1:65" ht="51" hidden="1" customHeight="1" x14ac:dyDescent="0.3">
      <c r="A144" s="116" t="str">
        <f>C144&amp;COUNTIF($C$10:C144,C144)</f>
        <v>0</v>
      </c>
      <c r="B144" s="117"/>
      <c r="C144" s="118"/>
      <c r="D144" s="121"/>
      <c r="E144" s="121"/>
      <c r="F144" s="121"/>
      <c r="G144" s="122"/>
      <c r="H144" s="125"/>
      <c r="I144" s="128" t="str">
        <f>"Posibilidad de recibir o solicitar cualquier dádiva o beneficio a nombre propio o de terceros, con el fin de "&amp;J144</f>
        <v xml:space="preserve">Posibilidad de recibir o solicitar cualquier dádiva o beneficio a nombre propio o de terceros, con el fin de </v>
      </c>
      <c r="J144" s="108"/>
      <c r="K144" s="25" t="s">
        <v>88</v>
      </c>
      <c r="L144" s="26"/>
      <c r="M144" s="109"/>
      <c r="N144" s="108"/>
      <c r="O144" s="105"/>
      <c r="P144" s="112"/>
      <c r="Q144" s="113"/>
      <c r="R144" s="138"/>
      <c r="S144" s="104"/>
      <c r="T144" s="105"/>
      <c r="U144" s="103"/>
      <c r="V144" s="106"/>
      <c r="W144" s="25" t="s">
        <v>93</v>
      </c>
      <c r="X144" s="24"/>
      <c r="Y144" s="27"/>
      <c r="Z144" s="27"/>
      <c r="AA144" s="28"/>
      <c r="AB144" s="29"/>
      <c r="AC144" s="29"/>
      <c r="AD144" s="23"/>
      <c r="AE144" s="23"/>
      <c r="AF144" s="23"/>
      <c r="AG144" s="30"/>
      <c r="AH144" s="23"/>
      <c r="AI144" s="31" t="str">
        <f t="shared" si="7"/>
        <v/>
      </c>
      <c r="AJ144" s="31" t="str">
        <f t="shared" si="6"/>
        <v/>
      </c>
      <c r="AK144" s="23"/>
      <c r="AL144" s="31" t="str">
        <f>IFERROR(VLOOKUP(AJ144&amp;AK144,[2]Tabla_Controles!$B$56:$G$65,5,FALSE),"")</f>
        <v/>
      </c>
      <c r="AM144" s="32" t="str">
        <f t="shared" si="8"/>
        <v/>
      </c>
      <c r="AN144" s="132" t="str">
        <f>IFERROR(AVERAGE(AM144:AM150),"")</f>
        <v/>
      </c>
      <c r="AO144" s="94" t="str">
        <f>IF($AN144=100,"Fuerte",IF($AN144&lt;100,"Moderado",IF($AN144&lt;50,"Débil",IF($AN144=0,"",""))))</f>
        <v/>
      </c>
      <c r="AP144" s="135"/>
      <c r="AQ144" s="98" t="str">
        <f>IFERROR(P144-VLOOKUP(AO144&amp;AP144,[2]Tabla_Controles!$B$77:$E$83,4,0),"")</f>
        <v/>
      </c>
      <c r="AR144" s="101" t="str">
        <f>IF($AQ144="","",IF($AQ144=1,"Muy Baja",IF($AQ144=2,"Baja",IF($AQ144=3,"Media",IF($AQ144=4,"Alta",IF($AQ144=5,"Muy Alta","Muy Baja"))))))</f>
        <v/>
      </c>
      <c r="AS144" s="101">
        <f>T144</f>
        <v>0</v>
      </c>
      <c r="AT144" s="102" t="str">
        <f>IF(OR(AND($AR144="Muy Baja",$AS144="Leve"),AND($AR144="Muy Baja",$AS144="Menor"),AND($AR144="Baja",$AS144="Leve"),AND($AR144="Baja",$AS144="Menor"),AND($AR144="Media",$AS144="Leve")),"Bajo",IF(OR(AND($AR144="Muy baja",$AS144="Moderado"),AND($AR144="Baja",$AS144="Moderado"),AND($AR144="Media",$AS144="Menor"),AND($AR144="Alta",$AS144="Leve")),"Moderado",IF(OR(AND($AR144="Muy Baja",$AS144="Mayor"),AND($AR144="Baja",$AS144="Mayor"),AND($AR144="Media",$AS144="Moderado"),AND($AR144="Alta",$AS144="Menor"),AND($AR144="Alta",$AS144="Moderado"),AND($AR144="Muy Alta",$AS144="Leve"),AND($AR144="Muy Alta",$AS144="Menor")),"Alto",IF(OR(AND($AR144="Muy Baja",$AS144="Catastrófico"),AND($AR144="Baja",$AS144="Catastrófico"),AND($AR144="Media",$AS144="Mayor"),AND($AR144="Media",$AS144="Catastrófico"),AND($AR144="Alta",$AS144="Mayor"),AND($AR144="Alta",$AS144="Catastrófico"),AND($AR144="Muy Alta",$AS144="Moderado"),AND($AR144="Muy Alta",$AS144="Mayor"),AND($AR144="Muy Alta",$AS144="Catastrófico")),"Extremo",""))))</f>
        <v/>
      </c>
      <c r="AU144" s="83"/>
      <c r="AV144" s="41" t="s">
        <v>107</v>
      </c>
      <c r="AW144" s="26"/>
      <c r="AX144" s="26"/>
      <c r="AY144" s="24"/>
      <c r="AZ144" s="24"/>
      <c r="BA144" s="24"/>
      <c r="BB144" s="84"/>
      <c r="BC144" s="25" t="s">
        <v>93</v>
      </c>
      <c r="BD144" s="39"/>
      <c r="BE144" s="81"/>
      <c r="BF144" s="81"/>
      <c r="BG144" s="41" t="s">
        <v>176</v>
      </c>
      <c r="BH144" s="39"/>
      <c r="BI144" s="36"/>
      <c r="BJ144" s="36"/>
      <c r="BK144" s="129"/>
      <c r="BL144" s="88"/>
      <c r="BM144" s="91"/>
    </row>
    <row r="145" spans="1:65" ht="30" hidden="1" customHeight="1" x14ac:dyDescent="0.3">
      <c r="A145" s="116"/>
      <c r="B145" s="117"/>
      <c r="C145" s="119"/>
      <c r="D145" s="121"/>
      <c r="E145" s="121"/>
      <c r="F145" s="121"/>
      <c r="G145" s="123"/>
      <c r="H145" s="126"/>
      <c r="I145" s="128"/>
      <c r="J145" s="108"/>
      <c r="K145" s="25" t="s">
        <v>120</v>
      </c>
      <c r="L145" s="26"/>
      <c r="M145" s="110"/>
      <c r="N145" s="108"/>
      <c r="O145" s="105"/>
      <c r="P145" s="112"/>
      <c r="Q145" s="114"/>
      <c r="R145" s="139"/>
      <c r="S145" s="104"/>
      <c r="T145" s="105"/>
      <c r="U145" s="103"/>
      <c r="V145" s="106"/>
      <c r="W145" s="25" t="s">
        <v>122</v>
      </c>
      <c r="X145" s="24"/>
      <c r="Y145" s="27"/>
      <c r="Z145" s="27"/>
      <c r="AA145" s="28"/>
      <c r="AB145" s="29"/>
      <c r="AC145" s="29"/>
      <c r="AD145" s="23"/>
      <c r="AE145" s="23"/>
      <c r="AF145" s="23"/>
      <c r="AG145" s="30"/>
      <c r="AH145" s="23"/>
      <c r="AI145" s="31" t="str">
        <f t="shared" si="7"/>
        <v/>
      </c>
      <c r="AJ145" s="31" t="str">
        <f t="shared" si="6"/>
        <v/>
      </c>
      <c r="AK145" s="23"/>
      <c r="AL145" s="31" t="str">
        <f>IFERROR(VLOOKUP(AJ145&amp;AK145,[2]Tabla_Controles!$B$56:$G$65,5,FALSE),"")</f>
        <v/>
      </c>
      <c r="AM145" s="32" t="str">
        <f t="shared" si="8"/>
        <v/>
      </c>
      <c r="AN145" s="133"/>
      <c r="AO145" s="95"/>
      <c r="AP145" s="136"/>
      <c r="AQ145" s="99"/>
      <c r="AR145" s="101"/>
      <c r="AS145" s="101"/>
      <c r="AT145" s="102"/>
      <c r="AU145" s="83"/>
      <c r="AV145" s="41" t="s">
        <v>128</v>
      </c>
      <c r="AW145" s="26"/>
      <c r="AX145" s="26"/>
      <c r="AY145" s="24"/>
      <c r="AZ145" s="24"/>
      <c r="BA145" s="24"/>
      <c r="BB145" s="85"/>
      <c r="BC145" s="25" t="s">
        <v>122</v>
      </c>
      <c r="BD145" s="39"/>
      <c r="BE145" s="81"/>
      <c r="BF145" s="81"/>
      <c r="BG145" s="41" t="s">
        <v>188</v>
      </c>
      <c r="BH145" s="39"/>
      <c r="BI145" s="36"/>
      <c r="BJ145" s="36"/>
      <c r="BK145" s="130"/>
      <c r="BL145" s="89"/>
      <c r="BM145" s="92"/>
    </row>
    <row r="146" spans="1:65" ht="30" hidden="1" customHeight="1" x14ac:dyDescent="0.3">
      <c r="A146" s="116"/>
      <c r="B146" s="117"/>
      <c r="C146" s="119"/>
      <c r="D146" s="121"/>
      <c r="E146" s="121"/>
      <c r="F146" s="121"/>
      <c r="G146" s="123"/>
      <c r="H146" s="126"/>
      <c r="I146" s="128"/>
      <c r="J146" s="108"/>
      <c r="K146" s="25" t="s">
        <v>135</v>
      </c>
      <c r="L146" s="26"/>
      <c r="M146" s="110"/>
      <c r="N146" s="108"/>
      <c r="O146" s="105"/>
      <c r="P146" s="112"/>
      <c r="Q146" s="114"/>
      <c r="R146" s="139"/>
      <c r="S146" s="104"/>
      <c r="T146" s="105"/>
      <c r="U146" s="103"/>
      <c r="V146" s="106"/>
      <c r="W146" s="25" t="s">
        <v>137</v>
      </c>
      <c r="X146" s="24"/>
      <c r="Y146" s="27"/>
      <c r="Z146" s="27"/>
      <c r="AA146" s="28"/>
      <c r="AB146" s="29"/>
      <c r="AC146" s="29"/>
      <c r="AD146" s="23"/>
      <c r="AE146" s="23"/>
      <c r="AF146" s="23"/>
      <c r="AG146" s="30"/>
      <c r="AH146" s="23"/>
      <c r="AI146" s="31" t="str">
        <f t="shared" si="7"/>
        <v/>
      </c>
      <c r="AJ146" s="31" t="str">
        <f t="shared" si="6"/>
        <v/>
      </c>
      <c r="AK146" s="23"/>
      <c r="AL146" s="31" t="str">
        <f>IFERROR(VLOOKUP(AJ146&amp;AK146,[2]Tabla_Controles!$B$56:$G$65,5,FALSE),"")</f>
        <v/>
      </c>
      <c r="AM146" s="32" t="str">
        <f t="shared" si="8"/>
        <v/>
      </c>
      <c r="AN146" s="133"/>
      <c r="AO146" s="95"/>
      <c r="AP146" s="136"/>
      <c r="AQ146" s="99"/>
      <c r="AR146" s="101"/>
      <c r="AS146" s="101"/>
      <c r="AT146" s="102"/>
      <c r="AU146" s="83"/>
      <c r="AV146" s="41" t="s">
        <v>141</v>
      </c>
      <c r="AW146" s="26"/>
      <c r="AX146" s="26"/>
      <c r="AY146" s="24"/>
      <c r="AZ146" s="24"/>
      <c r="BA146" s="24"/>
      <c r="BB146" s="85"/>
      <c r="BC146" s="25" t="s">
        <v>137</v>
      </c>
      <c r="BD146" s="39"/>
      <c r="BE146" s="81"/>
      <c r="BF146" s="81"/>
      <c r="BG146" s="41" t="s">
        <v>107</v>
      </c>
      <c r="BH146" s="39"/>
      <c r="BI146" s="36"/>
      <c r="BJ146" s="36"/>
      <c r="BK146" s="130"/>
      <c r="BL146" s="89"/>
      <c r="BM146" s="92"/>
    </row>
    <row r="147" spans="1:65" ht="30" hidden="1" customHeight="1" x14ac:dyDescent="0.3">
      <c r="A147" s="116"/>
      <c r="B147" s="117"/>
      <c r="C147" s="119"/>
      <c r="D147" s="121"/>
      <c r="E147" s="121"/>
      <c r="F147" s="121"/>
      <c r="G147" s="123"/>
      <c r="H147" s="126"/>
      <c r="I147" s="128"/>
      <c r="J147" s="108"/>
      <c r="K147" s="25" t="s">
        <v>144</v>
      </c>
      <c r="L147" s="26"/>
      <c r="M147" s="110"/>
      <c r="N147" s="108"/>
      <c r="O147" s="105"/>
      <c r="P147" s="112"/>
      <c r="Q147" s="114"/>
      <c r="R147" s="139"/>
      <c r="S147" s="104"/>
      <c r="T147" s="105"/>
      <c r="U147" s="103"/>
      <c r="V147" s="106"/>
      <c r="W147" s="25" t="s">
        <v>146</v>
      </c>
      <c r="X147" s="24"/>
      <c r="Y147" s="27"/>
      <c r="Z147" s="27"/>
      <c r="AA147" s="28"/>
      <c r="AB147" s="29"/>
      <c r="AC147" s="29"/>
      <c r="AD147" s="23"/>
      <c r="AE147" s="23"/>
      <c r="AF147" s="23"/>
      <c r="AG147" s="30"/>
      <c r="AH147" s="23"/>
      <c r="AI147" s="31" t="str">
        <f t="shared" si="7"/>
        <v/>
      </c>
      <c r="AJ147" s="31" t="str">
        <f t="shared" si="6"/>
        <v/>
      </c>
      <c r="AK147" s="23"/>
      <c r="AL147" s="31" t="str">
        <f>IFERROR(VLOOKUP(AJ147&amp;AK147,[2]Tabla_Controles!$B$56:$G$65,5,FALSE),"")</f>
        <v/>
      </c>
      <c r="AM147" s="32" t="str">
        <f t="shared" si="8"/>
        <v/>
      </c>
      <c r="AN147" s="133"/>
      <c r="AO147" s="95"/>
      <c r="AP147" s="136"/>
      <c r="AQ147" s="99"/>
      <c r="AR147" s="101"/>
      <c r="AS147" s="101"/>
      <c r="AT147" s="102"/>
      <c r="AU147" s="83"/>
      <c r="AV147" s="41" t="s">
        <v>151</v>
      </c>
      <c r="AW147" s="26"/>
      <c r="AX147" s="26"/>
      <c r="AY147" s="24"/>
      <c r="AZ147" s="24"/>
      <c r="BA147" s="24"/>
      <c r="BB147" s="85"/>
      <c r="BC147" s="25" t="s">
        <v>146</v>
      </c>
      <c r="BD147" s="39"/>
      <c r="BE147" s="81"/>
      <c r="BF147" s="81"/>
      <c r="BG147" s="41" t="s">
        <v>128</v>
      </c>
      <c r="BH147" s="39"/>
      <c r="BI147" s="36"/>
      <c r="BJ147" s="36"/>
      <c r="BK147" s="130"/>
      <c r="BL147" s="89"/>
      <c r="BM147" s="92"/>
    </row>
    <row r="148" spans="1:65" ht="30" hidden="1" customHeight="1" x14ac:dyDescent="0.3">
      <c r="A148" s="116"/>
      <c r="B148" s="117"/>
      <c r="C148" s="119"/>
      <c r="D148" s="121"/>
      <c r="E148" s="121"/>
      <c r="F148" s="121"/>
      <c r="G148" s="123"/>
      <c r="H148" s="126"/>
      <c r="I148" s="128"/>
      <c r="J148" s="108"/>
      <c r="K148" s="25" t="s">
        <v>154</v>
      </c>
      <c r="L148" s="26"/>
      <c r="M148" s="110"/>
      <c r="N148" s="108"/>
      <c r="O148" s="105"/>
      <c r="P148" s="112"/>
      <c r="Q148" s="114"/>
      <c r="R148" s="139"/>
      <c r="S148" s="104"/>
      <c r="T148" s="105"/>
      <c r="U148" s="103"/>
      <c r="V148" s="106"/>
      <c r="W148" s="25" t="s">
        <v>156</v>
      </c>
      <c r="X148" s="24"/>
      <c r="Y148" s="27"/>
      <c r="Z148" s="27"/>
      <c r="AA148" s="28"/>
      <c r="AB148" s="29"/>
      <c r="AC148" s="29"/>
      <c r="AD148" s="23"/>
      <c r="AE148" s="23"/>
      <c r="AF148" s="23"/>
      <c r="AG148" s="30"/>
      <c r="AH148" s="23"/>
      <c r="AI148" s="31" t="str">
        <f t="shared" si="7"/>
        <v/>
      </c>
      <c r="AJ148" s="31" t="str">
        <f t="shared" si="6"/>
        <v/>
      </c>
      <c r="AK148" s="23"/>
      <c r="AL148" s="31" t="str">
        <f>IFERROR(VLOOKUP(AJ148&amp;AK148,[2]Tabla_Controles!$B$56:$G$65,5,FALSE),"")</f>
        <v/>
      </c>
      <c r="AM148" s="32" t="str">
        <f t="shared" si="8"/>
        <v/>
      </c>
      <c r="AN148" s="133"/>
      <c r="AO148" s="95"/>
      <c r="AP148" s="136"/>
      <c r="AQ148" s="99"/>
      <c r="AR148" s="101"/>
      <c r="AS148" s="101"/>
      <c r="AT148" s="102"/>
      <c r="AU148" s="83"/>
      <c r="AV148" s="41" t="s">
        <v>162</v>
      </c>
      <c r="AW148" s="26"/>
      <c r="AX148" s="26"/>
      <c r="AY148" s="24"/>
      <c r="AZ148" s="24"/>
      <c r="BA148" s="24"/>
      <c r="BB148" s="85"/>
      <c r="BC148" s="25" t="s">
        <v>156</v>
      </c>
      <c r="BD148" s="39"/>
      <c r="BE148" s="81"/>
      <c r="BF148" s="81"/>
      <c r="BG148" s="41" t="s">
        <v>141</v>
      </c>
      <c r="BH148" s="39"/>
      <c r="BI148" s="36"/>
      <c r="BJ148" s="36"/>
      <c r="BK148" s="130"/>
      <c r="BL148" s="89"/>
      <c r="BM148" s="92"/>
    </row>
    <row r="149" spans="1:65" ht="30" hidden="1" customHeight="1" x14ac:dyDescent="0.3">
      <c r="A149" s="116"/>
      <c r="B149" s="117"/>
      <c r="C149" s="119"/>
      <c r="D149" s="121"/>
      <c r="E149" s="121"/>
      <c r="F149" s="121"/>
      <c r="G149" s="123"/>
      <c r="H149" s="126"/>
      <c r="I149" s="128"/>
      <c r="J149" s="108"/>
      <c r="K149" s="25" t="s">
        <v>169</v>
      </c>
      <c r="L149" s="26"/>
      <c r="M149" s="110"/>
      <c r="N149" s="108"/>
      <c r="O149" s="105"/>
      <c r="P149" s="112"/>
      <c r="Q149" s="114"/>
      <c r="R149" s="139"/>
      <c r="S149" s="104"/>
      <c r="T149" s="105"/>
      <c r="U149" s="103"/>
      <c r="V149" s="106"/>
      <c r="W149" s="25" t="s">
        <v>171</v>
      </c>
      <c r="X149" s="24"/>
      <c r="Y149" s="27"/>
      <c r="Z149" s="27"/>
      <c r="AA149" s="28"/>
      <c r="AB149" s="29"/>
      <c r="AC149" s="29"/>
      <c r="AD149" s="23"/>
      <c r="AE149" s="23"/>
      <c r="AF149" s="23"/>
      <c r="AG149" s="30"/>
      <c r="AH149" s="23"/>
      <c r="AI149" s="31" t="str">
        <f t="shared" si="7"/>
        <v/>
      </c>
      <c r="AJ149" s="31" t="str">
        <f t="shared" si="6"/>
        <v/>
      </c>
      <c r="AK149" s="23"/>
      <c r="AL149" s="31" t="str">
        <f>IFERROR(VLOOKUP(AJ149&amp;AK149,[2]Tabla_Controles!$B$56:$G$65,5,FALSE),"")</f>
        <v/>
      </c>
      <c r="AM149" s="32" t="str">
        <f t="shared" si="8"/>
        <v/>
      </c>
      <c r="AN149" s="133"/>
      <c r="AO149" s="95"/>
      <c r="AP149" s="136"/>
      <c r="AQ149" s="99"/>
      <c r="AR149" s="101"/>
      <c r="AS149" s="101"/>
      <c r="AT149" s="102"/>
      <c r="AU149" s="83"/>
      <c r="AV149" s="41" t="s">
        <v>176</v>
      </c>
      <c r="AW149" s="26"/>
      <c r="AX149" s="26"/>
      <c r="AY149" s="24"/>
      <c r="AZ149" s="24"/>
      <c r="BA149" s="24"/>
      <c r="BB149" s="85"/>
      <c r="BC149" s="25" t="s">
        <v>171</v>
      </c>
      <c r="BD149" s="39"/>
      <c r="BE149" s="81"/>
      <c r="BF149" s="81"/>
      <c r="BG149" s="41" t="s">
        <v>151</v>
      </c>
      <c r="BH149" s="39"/>
      <c r="BI149" s="36"/>
      <c r="BJ149" s="36"/>
      <c r="BK149" s="130"/>
      <c r="BL149" s="89"/>
      <c r="BM149" s="92"/>
    </row>
    <row r="150" spans="1:65" ht="30" hidden="1" customHeight="1" x14ac:dyDescent="0.3">
      <c r="A150" s="116"/>
      <c r="B150" s="117"/>
      <c r="C150" s="120"/>
      <c r="D150" s="121"/>
      <c r="E150" s="121"/>
      <c r="F150" s="121"/>
      <c r="G150" s="124"/>
      <c r="H150" s="127"/>
      <c r="I150" s="128"/>
      <c r="J150" s="108"/>
      <c r="K150" s="25" t="s">
        <v>186</v>
      </c>
      <c r="L150" s="26"/>
      <c r="M150" s="111"/>
      <c r="N150" s="108"/>
      <c r="O150" s="105"/>
      <c r="P150" s="112"/>
      <c r="Q150" s="115"/>
      <c r="R150" s="140"/>
      <c r="S150" s="104"/>
      <c r="T150" s="105"/>
      <c r="U150" s="103"/>
      <c r="V150" s="106"/>
      <c r="W150" s="25" t="s">
        <v>187</v>
      </c>
      <c r="X150" s="24"/>
      <c r="Y150" s="27"/>
      <c r="Z150" s="27"/>
      <c r="AA150" s="28"/>
      <c r="AB150" s="29"/>
      <c r="AC150" s="29"/>
      <c r="AD150" s="23"/>
      <c r="AE150" s="23"/>
      <c r="AF150" s="23"/>
      <c r="AG150" s="30"/>
      <c r="AH150" s="23"/>
      <c r="AI150" s="31" t="str">
        <f t="shared" si="7"/>
        <v/>
      </c>
      <c r="AJ150" s="31" t="str">
        <f t="shared" si="6"/>
        <v/>
      </c>
      <c r="AK150" s="23"/>
      <c r="AL150" s="31" t="str">
        <f>IFERROR(VLOOKUP(AJ150&amp;AK150,[2]Tabla_Controles!$B$56:$G$65,5,FALSE),"")</f>
        <v/>
      </c>
      <c r="AM150" s="32" t="str">
        <f t="shared" si="8"/>
        <v/>
      </c>
      <c r="AN150" s="134"/>
      <c r="AO150" s="96"/>
      <c r="AP150" s="137"/>
      <c r="AQ150" s="100"/>
      <c r="AR150" s="101"/>
      <c r="AS150" s="101"/>
      <c r="AT150" s="102"/>
      <c r="AU150" s="83"/>
      <c r="AV150" s="41" t="s">
        <v>188</v>
      </c>
      <c r="AW150" s="26"/>
      <c r="AX150" s="26"/>
      <c r="AY150" s="24"/>
      <c r="AZ150" s="24"/>
      <c r="BA150" s="24"/>
      <c r="BB150" s="86"/>
      <c r="BC150" s="25" t="s">
        <v>187</v>
      </c>
      <c r="BD150" s="39"/>
      <c r="BE150" s="81"/>
      <c r="BF150" s="81"/>
      <c r="BG150" s="41" t="s">
        <v>162</v>
      </c>
      <c r="BH150" s="39"/>
      <c r="BI150" s="36"/>
      <c r="BJ150" s="36"/>
      <c r="BK150" s="131"/>
      <c r="BL150" s="90"/>
      <c r="BM150" s="93"/>
    </row>
    <row r="151" spans="1:65" ht="51" hidden="1" customHeight="1" x14ac:dyDescent="0.3">
      <c r="A151" s="116" t="str">
        <f>C151&amp;COUNTIF($C$10:C151,C151)</f>
        <v>0</v>
      </c>
      <c r="B151" s="117"/>
      <c r="C151" s="118"/>
      <c r="D151" s="121"/>
      <c r="E151" s="121"/>
      <c r="F151" s="121"/>
      <c r="G151" s="122"/>
      <c r="H151" s="125"/>
      <c r="I151" s="128" t="str">
        <f>"Posibilidad de recibir o solicitar cualquier dádiva o beneficio a nombre propio o de terceros, con el fin de "&amp;J151</f>
        <v xml:space="preserve">Posibilidad de recibir o solicitar cualquier dádiva o beneficio a nombre propio o de terceros, con el fin de </v>
      </c>
      <c r="J151" s="108"/>
      <c r="K151" s="25" t="s">
        <v>88</v>
      </c>
      <c r="L151" s="26"/>
      <c r="M151" s="109"/>
      <c r="N151" s="108"/>
      <c r="O151" s="105"/>
      <c r="P151" s="112"/>
      <c r="Q151" s="113"/>
      <c r="R151" s="138"/>
      <c r="S151" s="104"/>
      <c r="T151" s="105"/>
      <c r="U151" s="103"/>
      <c r="V151" s="106"/>
      <c r="W151" s="25" t="s">
        <v>93</v>
      </c>
      <c r="X151" s="24"/>
      <c r="Y151" s="27"/>
      <c r="Z151" s="27"/>
      <c r="AA151" s="28"/>
      <c r="AB151" s="29"/>
      <c r="AC151" s="29"/>
      <c r="AD151" s="23"/>
      <c r="AE151" s="23"/>
      <c r="AF151" s="23"/>
      <c r="AG151" s="30"/>
      <c r="AH151" s="23"/>
      <c r="AI151" s="31" t="str">
        <f t="shared" si="7"/>
        <v/>
      </c>
      <c r="AJ151" s="31" t="str">
        <f t="shared" si="6"/>
        <v/>
      </c>
      <c r="AK151" s="23"/>
      <c r="AL151" s="31" t="str">
        <f>IFERROR(VLOOKUP(AJ151&amp;AK151,[2]Tabla_Controles!$B$56:$G$65,5,FALSE),"")</f>
        <v/>
      </c>
      <c r="AM151" s="32" t="str">
        <f t="shared" si="8"/>
        <v/>
      </c>
      <c r="AN151" s="132" t="str">
        <f>IFERROR(AVERAGE(AM151:AM157),"")</f>
        <v/>
      </c>
      <c r="AO151" s="94" t="str">
        <f>IF($AN151=100,"Fuerte",IF($AN151&lt;100,"Moderado",IF($AN151&lt;50,"Débil",IF($AN151=0,"",""))))</f>
        <v/>
      </c>
      <c r="AP151" s="135"/>
      <c r="AQ151" s="98" t="str">
        <f>IFERROR(P151-VLOOKUP(AO151&amp;AP151,[2]Tabla_Controles!$B$77:$E$83,4,0),"")</f>
        <v/>
      </c>
      <c r="AR151" s="101" t="str">
        <f>IF($AQ151="","",IF($AQ151=1,"Muy Baja",IF($AQ151=2,"Baja",IF($AQ151=3,"Media",IF($AQ151=4,"Alta",IF($AQ151=5,"Muy Alta","Muy Baja"))))))</f>
        <v/>
      </c>
      <c r="AS151" s="101">
        <f>T151</f>
        <v>0</v>
      </c>
      <c r="AT151" s="102" t="str">
        <f>IF(OR(AND($AR151="Muy Baja",$AS151="Leve"),AND($AR151="Muy Baja",$AS151="Menor"),AND($AR151="Baja",$AS151="Leve"),AND($AR151="Baja",$AS151="Menor"),AND($AR151="Media",$AS151="Leve")),"Bajo",IF(OR(AND($AR151="Muy baja",$AS151="Moderado"),AND($AR151="Baja",$AS151="Moderado"),AND($AR151="Media",$AS151="Menor"),AND($AR151="Alta",$AS151="Leve")),"Moderado",IF(OR(AND($AR151="Muy Baja",$AS151="Mayor"),AND($AR151="Baja",$AS151="Mayor"),AND($AR151="Media",$AS151="Moderado"),AND($AR151="Alta",$AS151="Menor"),AND($AR151="Alta",$AS151="Moderado"),AND($AR151="Muy Alta",$AS151="Leve"),AND($AR151="Muy Alta",$AS151="Menor")),"Alto",IF(OR(AND($AR151="Muy Baja",$AS151="Catastrófico"),AND($AR151="Baja",$AS151="Catastrófico"),AND($AR151="Media",$AS151="Mayor"),AND($AR151="Media",$AS151="Catastrófico"),AND($AR151="Alta",$AS151="Mayor"),AND($AR151="Alta",$AS151="Catastrófico"),AND($AR151="Muy Alta",$AS151="Moderado"),AND($AR151="Muy Alta",$AS151="Mayor"),AND($AR151="Muy Alta",$AS151="Catastrófico")),"Extremo",""))))</f>
        <v/>
      </c>
      <c r="AU151" s="83"/>
      <c r="AV151" s="41" t="s">
        <v>107</v>
      </c>
      <c r="AW151" s="26"/>
      <c r="AX151" s="26"/>
      <c r="AY151" s="24"/>
      <c r="AZ151" s="24"/>
      <c r="BA151" s="24"/>
      <c r="BB151" s="84"/>
      <c r="BC151" s="25" t="s">
        <v>93</v>
      </c>
      <c r="BD151" s="39"/>
      <c r="BE151" s="81"/>
      <c r="BF151" s="81"/>
      <c r="BG151" s="41" t="s">
        <v>176</v>
      </c>
      <c r="BH151" s="39"/>
      <c r="BI151" s="36"/>
      <c r="BJ151" s="36"/>
      <c r="BK151" s="129"/>
      <c r="BL151" s="88"/>
      <c r="BM151" s="91"/>
    </row>
    <row r="152" spans="1:65" ht="30" hidden="1" customHeight="1" x14ac:dyDescent="0.3">
      <c r="A152" s="116"/>
      <c r="B152" s="117"/>
      <c r="C152" s="119"/>
      <c r="D152" s="121"/>
      <c r="E152" s="121"/>
      <c r="F152" s="121"/>
      <c r="G152" s="123"/>
      <c r="H152" s="126"/>
      <c r="I152" s="128"/>
      <c r="J152" s="108"/>
      <c r="K152" s="25" t="s">
        <v>120</v>
      </c>
      <c r="L152" s="26"/>
      <c r="M152" s="110"/>
      <c r="N152" s="108"/>
      <c r="O152" s="105"/>
      <c r="P152" s="112"/>
      <c r="Q152" s="114"/>
      <c r="R152" s="139"/>
      <c r="S152" s="104"/>
      <c r="T152" s="105"/>
      <c r="U152" s="103"/>
      <c r="V152" s="106"/>
      <c r="W152" s="25" t="s">
        <v>122</v>
      </c>
      <c r="X152" s="24"/>
      <c r="Y152" s="27"/>
      <c r="Z152" s="27"/>
      <c r="AA152" s="28"/>
      <c r="AB152" s="29"/>
      <c r="AC152" s="29"/>
      <c r="AD152" s="23"/>
      <c r="AE152" s="23"/>
      <c r="AF152" s="23"/>
      <c r="AG152" s="30"/>
      <c r="AH152" s="23"/>
      <c r="AI152" s="31" t="str">
        <f t="shared" si="7"/>
        <v/>
      </c>
      <c r="AJ152" s="31" t="str">
        <f t="shared" si="6"/>
        <v/>
      </c>
      <c r="AK152" s="23"/>
      <c r="AL152" s="31" t="str">
        <f>IFERROR(VLOOKUP(AJ152&amp;AK152,[2]Tabla_Controles!$B$56:$G$65,5,FALSE),"")</f>
        <v/>
      </c>
      <c r="AM152" s="32" t="str">
        <f t="shared" si="8"/>
        <v/>
      </c>
      <c r="AN152" s="133"/>
      <c r="AO152" s="95"/>
      <c r="AP152" s="136"/>
      <c r="AQ152" s="99"/>
      <c r="AR152" s="101"/>
      <c r="AS152" s="101"/>
      <c r="AT152" s="102"/>
      <c r="AU152" s="83"/>
      <c r="AV152" s="41" t="s">
        <v>128</v>
      </c>
      <c r="AW152" s="26"/>
      <c r="AX152" s="26"/>
      <c r="AY152" s="24"/>
      <c r="AZ152" s="24"/>
      <c r="BA152" s="24"/>
      <c r="BB152" s="85"/>
      <c r="BC152" s="25" t="s">
        <v>122</v>
      </c>
      <c r="BD152" s="39"/>
      <c r="BE152" s="82"/>
      <c r="BF152" s="82"/>
      <c r="BG152" s="41" t="s">
        <v>188</v>
      </c>
      <c r="BH152" s="39"/>
      <c r="BI152" s="36"/>
      <c r="BJ152" s="36"/>
      <c r="BK152" s="130"/>
      <c r="BL152" s="89"/>
      <c r="BM152" s="92"/>
    </row>
    <row r="153" spans="1:65" ht="30" hidden="1" customHeight="1" x14ac:dyDescent="0.3">
      <c r="A153" s="116"/>
      <c r="B153" s="117"/>
      <c r="C153" s="119"/>
      <c r="D153" s="121"/>
      <c r="E153" s="121"/>
      <c r="F153" s="121"/>
      <c r="G153" s="123"/>
      <c r="H153" s="126"/>
      <c r="I153" s="128"/>
      <c r="J153" s="108"/>
      <c r="K153" s="25" t="s">
        <v>135</v>
      </c>
      <c r="L153" s="26"/>
      <c r="M153" s="110"/>
      <c r="N153" s="108"/>
      <c r="O153" s="105"/>
      <c r="P153" s="112"/>
      <c r="Q153" s="114"/>
      <c r="R153" s="139"/>
      <c r="S153" s="104"/>
      <c r="T153" s="105"/>
      <c r="U153" s="103"/>
      <c r="V153" s="106"/>
      <c r="W153" s="25" t="s">
        <v>137</v>
      </c>
      <c r="X153" s="24"/>
      <c r="Y153" s="27"/>
      <c r="Z153" s="27"/>
      <c r="AA153" s="28"/>
      <c r="AB153" s="29"/>
      <c r="AC153" s="29"/>
      <c r="AD153" s="23"/>
      <c r="AE153" s="23"/>
      <c r="AF153" s="23"/>
      <c r="AG153" s="30"/>
      <c r="AH153" s="23"/>
      <c r="AI153" s="31" t="str">
        <f t="shared" si="7"/>
        <v/>
      </c>
      <c r="AJ153" s="31" t="str">
        <f t="shared" si="6"/>
        <v/>
      </c>
      <c r="AK153" s="23"/>
      <c r="AL153" s="31" t="str">
        <f>IFERROR(VLOOKUP(AJ153&amp;AK153,[2]Tabla_Controles!$B$56:$G$65,5,FALSE),"")</f>
        <v/>
      </c>
      <c r="AM153" s="32" t="str">
        <f t="shared" si="8"/>
        <v/>
      </c>
      <c r="AN153" s="133"/>
      <c r="AO153" s="95"/>
      <c r="AP153" s="136"/>
      <c r="AQ153" s="99"/>
      <c r="AR153" s="101"/>
      <c r="AS153" s="101"/>
      <c r="AT153" s="102"/>
      <c r="AU153" s="83"/>
      <c r="AV153" s="41" t="s">
        <v>141</v>
      </c>
      <c r="AW153" s="26"/>
      <c r="AX153" s="26"/>
      <c r="AY153" s="24"/>
      <c r="AZ153" s="24"/>
      <c r="BA153" s="24"/>
      <c r="BB153" s="85"/>
      <c r="BC153" s="25" t="s">
        <v>137</v>
      </c>
      <c r="BD153" s="39"/>
      <c r="BE153" s="82"/>
      <c r="BF153" s="82"/>
      <c r="BG153" s="41" t="s">
        <v>107</v>
      </c>
      <c r="BH153" s="39"/>
      <c r="BI153" s="36"/>
      <c r="BJ153" s="36"/>
      <c r="BK153" s="130"/>
      <c r="BL153" s="89"/>
      <c r="BM153" s="92"/>
    </row>
    <row r="154" spans="1:65" ht="30" hidden="1" customHeight="1" x14ac:dyDescent="0.3">
      <c r="A154" s="116"/>
      <c r="B154" s="117"/>
      <c r="C154" s="119"/>
      <c r="D154" s="121"/>
      <c r="E154" s="121"/>
      <c r="F154" s="121"/>
      <c r="G154" s="123"/>
      <c r="H154" s="126"/>
      <c r="I154" s="128"/>
      <c r="J154" s="108"/>
      <c r="K154" s="25" t="s">
        <v>144</v>
      </c>
      <c r="L154" s="26"/>
      <c r="M154" s="110"/>
      <c r="N154" s="108"/>
      <c r="O154" s="105"/>
      <c r="P154" s="112"/>
      <c r="Q154" s="114"/>
      <c r="R154" s="139"/>
      <c r="S154" s="104"/>
      <c r="T154" s="105"/>
      <c r="U154" s="103"/>
      <c r="V154" s="106"/>
      <c r="W154" s="25" t="s">
        <v>146</v>
      </c>
      <c r="X154" s="24"/>
      <c r="Y154" s="27"/>
      <c r="Z154" s="27"/>
      <c r="AA154" s="28"/>
      <c r="AB154" s="29"/>
      <c r="AC154" s="29"/>
      <c r="AD154" s="23"/>
      <c r="AE154" s="23"/>
      <c r="AF154" s="23"/>
      <c r="AG154" s="30"/>
      <c r="AH154" s="23"/>
      <c r="AI154" s="31" t="str">
        <f t="shared" si="7"/>
        <v/>
      </c>
      <c r="AJ154" s="31" t="str">
        <f t="shared" si="6"/>
        <v/>
      </c>
      <c r="AK154" s="23"/>
      <c r="AL154" s="31" t="str">
        <f>IFERROR(VLOOKUP(AJ154&amp;AK154,[2]Tabla_Controles!$B$56:$G$65,5,FALSE),"")</f>
        <v/>
      </c>
      <c r="AM154" s="32" t="str">
        <f t="shared" si="8"/>
        <v/>
      </c>
      <c r="AN154" s="133"/>
      <c r="AO154" s="95"/>
      <c r="AP154" s="136"/>
      <c r="AQ154" s="99"/>
      <c r="AR154" s="101"/>
      <c r="AS154" s="101"/>
      <c r="AT154" s="102"/>
      <c r="AU154" s="83"/>
      <c r="AV154" s="41" t="s">
        <v>151</v>
      </c>
      <c r="AW154" s="26"/>
      <c r="AX154" s="26"/>
      <c r="AY154" s="24"/>
      <c r="AZ154" s="24"/>
      <c r="BA154" s="24"/>
      <c r="BB154" s="85"/>
      <c r="BC154" s="25" t="s">
        <v>146</v>
      </c>
      <c r="BD154" s="39"/>
      <c r="BE154" s="82"/>
      <c r="BF154" s="82"/>
      <c r="BG154" s="41" t="s">
        <v>128</v>
      </c>
      <c r="BH154" s="39"/>
      <c r="BI154" s="36"/>
      <c r="BJ154" s="36"/>
      <c r="BK154" s="130"/>
      <c r="BL154" s="89"/>
      <c r="BM154" s="92"/>
    </row>
    <row r="155" spans="1:65" ht="30" hidden="1" customHeight="1" x14ac:dyDescent="0.3">
      <c r="A155" s="116"/>
      <c r="B155" s="117"/>
      <c r="C155" s="119"/>
      <c r="D155" s="121"/>
      <c r="E155" s="121"/>
      <c r="F155" s="121"/>
      <c r="G155" s="123"/>
      <c r="H155" s="126"/>
      <c r="I155" s="128"/>
      <c r="J155" s="108"/>
      <c r="K155" s="25" t="s">
        <v>154</v>
      </c>
      <c r="L155" s="26"/>
      <c r="M155" s="110"/>
      <c r="N155" s="108"/>
      <c r="O155" s="105"/>
      <c r="P155" s="112"/>
      <c r="Q155" s="114"/>
      <c r="R155" s="139"/>
      <c r="S155" s="104"/>
      <c r="T155" s="105"/>
      <c r="U155" s="103"/>
      <c r="V155" s="106"/>
      <c r="W155" s="25" t="s">
        <v>156</v>
      </c>
      <c r="X155" s="24"/>
      <c r="Y155" s="27"/>
      <c r="Z155" s="27"/>
      <c r="AA155" s="28"/>
      <c r="AB155" s="29"/>
      <c r="AC155" s="29"/>
      <c r="AD155" s="23"/>
      <c r="AE155" s="23"/>
      <c r="AF155" s="23"/>
      <c r="AG155" s="30"/>
      <c r="AH155" s="23"/>
      <c r="AI155" s="31" t="str">
        <f t="shared" si="7"/>
        <v/>
      </c>
      <c r="AJ155" s="31" t="str">
        <f t="shared" si="6"/>
        <v/>
      </c>
      <c r="AK155" s="23"/>
      <c r="AL155" s="31" t="str">
        <f>IFERROR(VLOOKUP(AJ155&amp;AK155,[2]Tabla_Controles!$B$56:$G$65,5,FALSE),"")</f>
        <v/>
      </c>
      <c r="AM155" s="32" t="str">
        <f t="shared" si="8"/>
        <v/>
      </c>
      <c r="AN155" s="133"/>
      <c r="AO155" s="95"/>
      <c r="AP155" s="136"/>
      <c r="AQ155" s="99"/>
      <c r="AR155" s="101"/>
      <c r="AS155" s="101"/>
      <c r="AT155" s="102"/>
      <c r="AU155" s="83"/>
      <c r="AV155" s="41" t="s">
        <v>162</v>
      </c>
      <c r="AW155" s="26"/>
      <c r="AX155" s="26"/>
      <c r="AY155" s="24"/>
      <c r="AZ155" s="24"/>
      <c r="BA155" s="24"/>
      <c r="BB155" s="85"/>
      <c r="BC155" s="25" t="s">
        <v>156</v>
      </c>
      <c r="BD155" s="39"/>
      <c r="BE155" s="82"/>
      <c r="BF155" s="82"/>
      <c r="BG155" s="41" t="s">
        <v>141</v>
      </c>
      <c r="BH155" s="39"/>
      <c r="BI155" s="36"/>
      <c r="BJ155" s="36"/>
      <c r="BK155" s="130"/>
      <c r="BL155" s="89"/>
      <c r="BM155" s="92"/>
    </row>
    <row r="156" spans="1:65" ht="30" hidden="1" customHeight="1" x14ac:dyDescent="0.3">
      <c r="A156" s="116"/>
      <c r="B156" s="117"/>
      <c r="C156" s="119"/>
      <c r="D156" s="121"/>
      <c r="E156" s="121"/>
      <c r="F156" s="121"/>
      <c r="G156" s="123"/>
      <c r="H156" s="126"/>
      <c r="I156" s="128"/>
      <c r="J156" s="108"/>
      <c r="K156" s="25" t="s">
        <v>169</v>
      </c>
      <c r="L156" s="26"/>
      <c r="M156" s="110"/>
      <c r="N156" s="108"/>
      <c r="O156" s="105"/>
      <c r="P156" s="112"/>
      <c r="Q156" s="114"/>
      <c r="R156" s="139"/>
      <c r="S156" s="104"/>
      <c r="T156" s="105"/>
      <c r="U156" s="103"/>
      <c r="V156" s="106"/>
      <c r="W156" s="25" t="s">
        <v>171</v>
      </c>
      <c r="X156" s="24"/>
      <c r="Y156" s="27"/>
      <c r="Z156" s="27"/>
      <c r="AA156" s="28"/>
      <c r="AB156" s="29"/>
      <c r="AC156" s="29"/>
      <c r="AD156" s="23"/>
      <c r="AE156" s="23"/>
      <c r="AF156" s="23"/>
      <c r="AG156" s="30"/>
      <c r="AH156" s="23"/>
      <c r="AI156" s="31" t="str">
        <f t="shared" si="7"/>
        <v/>
      </c>
      <c r="AJ156" s="31" t="str">
        <f t="shared" si="6"/>
        <v/>
      </c>
      <c r="AK156" s="23"/>
      <c r="AL156" s="31" t="str">
        <f>IFERROR(VLOOKUP(AJ156&amp;AK156,[2]Tabla_Controles!$B$56:$G$65,5,FALSE),"")</f>
        <v/>
      </c>
      <c r="AM156" s="32" t="str">
        <f t="shared" si="8"/>
        <v/>
      </c>
      <c r="AN156" s="133"/>
      <c r="AO156" s="95"/>
      <c r="AP156" s="136"/>
      <c r="AQ156" s="99"/>
      <c r="AR156" s="101"/>
      <c r="AS156" s="101"/>
      <c r="AT156" s="102"/>
      <c r="AU156" s="83"/>
      <c r="AV156" s="41" t="s">
        <v>176</v>
      </c>
      <c r="AW156" s="26"/>
      <c r="AX156" s="26"/>
      <c r="AY156" s="24"/>
      <c r="AZ156" s="24"/>
      <c r="BA156" s="24"/>
      <c r="BB156" s="85"/>
      <c r="BC156" s="25" t="s">
        <v>171</v>
      </c>
      <c r="BD156" s="39"/>
      <c r="BE156" s="82"/>
      <c r="BF156" s="82"/>
      <c r="BG156" s="41" t="s">
        <v>151</v>
      </c>
      <c r="BH156" s="39"/>
      <c r="BI156" s="36"/>
      <c r="BJ156" s="36"/>
      <c r="BK156" s="130"/>
      <c r="BL156" s="89"/>
      <c r="BM156" s="92"/>
    </row>
    <row r="157" spans="1:65" ht="30" hidden="1" customHeight="1" x14ac:dyDescent="0.3">
      <c r="A157" s="116"/>
      <c r="B157" s="117"/>
      <c r="C157" s="120"/>
      <c r="D157" s="121"/>
      <c r="E157" s="121"/>
      <c r="F157" s="121"/>
      <c r="G157" s="124"/>
      <c r="H157" s="127"/>
      <c r="I157" s="128"/>
      <c r="J157" s="108"/>
      <c r="K157" s="25" t="s">
        <v>186</v>
      </c>
      <c r="L157" s="26"/>
      <c r="M157" s="111"/>
      <c r="N157" s="108"/>
      <c r="O157" s="105"/>
      <c r="P157" s="112"/>
      <c r="Q157" s="115"/>
      <c r="R157" s="140"/>
      <c r="S157" s="104"/>
      <c r="T157" s="105"/>
      <c r="U157" s="103"/>
      <c r="V157" s="106"/>
      <c r="W157" s="25" t="s">
        <v>187</v>
      </c>
      <c r="X157" s="24"/>
      <c r="Y157" s="27"/>
      <c r="Z157" s="27"/>
      <c r="AA157" s="28"/>
      <c r="AB157" s="29"/>
      <c r="AC157" s="29"/>
      <c r="AD157" s="23"/>
      <c r="AE157" s="23"/>
      <c r="AF157" s="23"/>
      <c r="AG157" s="30"/>
      <c r="AH157" s="23"/>
      <c r="AI157" s="31" t="str">
        <f t="shared" si="7"/>
        <v/>
      </c>
      <c r="AJ157" s="31" t="str">
        <f t="shared" si="6"/>
        <v/>
      </c>
      <c r="AK157" s="23"/>
      <c r="AL157" s="31" t="str">
        <f>IFERROR(VLOOKUP(AJ157&amp;AK157,[2]Tabla_Controles!$B$56:$G$65,5,FALSE),"")</f>
        <v/>
      </c>
      <c r="AM157" s="32" t="str">
        <f t="shared" si="8"/>
        <v/>
      </c>
      <c r="AN157" s="134"/>
      <c r="AO157" s="96"/>
      <c r="AP157" s="137"/>
      <c r="AQ157" s="100"/>
      <c r="AR157" s="101"/>
      <c r="AS157" s="101"/>
      <c r="AT157" s="102"/>
      <c r="AU157" s="83"/>
      <c r="AV157" s="41" t="s">
        <v>188</v>
      </c>
      <c r="AW157" s="26"/>
      <c r="AX157" s="26"/>
      <c r="AY157" s="24"/>
      <c r="AZ157" s="24"/>
      <c r="BA157" s="24"/>
      <c r="BB157" s="86"/>
      <c r="BC157" s="25" t="s">
        <v>187</v>
      </c>
      <c r="BD157" s="39"/>
      <c r="BE157" s="82"/>
      <c r="BF157" s="82"/>
      <c r="BG157" s="41" t="s">
        <v>162</v>
      </c>
      <c r="BH157" s="39"/>
      <c r="BI157" s="36"/>
      <c r="BJ157" s="36"/>
      <c r="BK157" s="131"/>
      <c r="BL157" s="90"/>
      <c r="BM157" s="93"/>
    </row>
    <row r="158" spans="1:65" ht="51" hidden="1" customHeight="1" x14ac:dyDescent="0.3">
      <c r="A158" s="116" t="str">
        <f>C158&amp;COUNTIF($C$10:C158,C158)</f>
        <v>0</v>
      </c>
      <c r="B158" s="117"/>
      <c r="C158" s="118"/>
      <c r="D158" s="121"/>
      <c r="E158" s="121"/>
      <c r="F158" s="121"/>
      <c r="G158" s="122"/>
      <c r="H158" s="125"/>
      <c r="I158" s="128" t="str">
        <f>"Posibilidad de recibir o solicitar cualquier dádiva o beneficio a nombre propio o de terceros, con el fin de "&amp;J158</f>
        <v xml:space="preserve">Posibilidad de recibir o solicitar cualquier dádiva o beneficio a nombre propio o de terceros, con el fin de </v>
      </c>
      <c r="J158" s="108"/>
      <c r="K158" s="25" t="s">
        <v>88</v>
      </c>
      <c r="L158" s="26"/>
      <c r="M158" s="109"/>
      <c r="N158" s="108"/>
      <c r="O158" s="105"/>
      <c r="P158" s="112"/>
      <c r="Q158" s="113"/>
      <c r="R158" s="138"/>
      <c r="S158" s="104"/>
      <c r="T158" s="105"/>
      <c r="U158" s="103"/>
      <c r="V158" s="106"/>
      <c r="W158" s="25" t="s">
        <v>93</v>
      </c>
      <c r="X158" s="24"/>
      <c r="Y158" s="27"/>
      <c r="Z158" s="27"/>
      <c r="AA158" s="28"/>
      <c r="AB158" s="29"/>
      <c r="AC158" s="29"/>
      <c r="AD158" s="23"/>
      <c r="AE158" s="23"/>
      <c r="AF158" s="23"/>
      <c r="AG158" s="30"/>
      <c r="AH158" s="23"/>
      <c r="AI158" s="31" t="str">
        <f t="shared" si="7"/>
        <v/>
      </c>
      <c r="AJ158" s="31" t="str">
        <f t="shared" si="6"/>
        <v/>
      </c>
      <c r="AK158" s="23"/>
      <c r="AL158" s="31" t="str">
        <f>IFERROR(VLOOKUP(AJ158&amp;AK158,[2]Tabla_Controles!$B$56:$G$65,5,FALSE),"")</f>
        <v/>
      </c>
      <c r="AM158" s="32" t="str">
        <f t="shared" si="8"/>
        <v/>
      </c>
      <c r="AN158" s="132" t="str">
        <f>IFERROR(AVERAGE(AM158:AM164),"")</f>
        <v/>
      </c>
      <c r="AO158" s="94" t="str">
        <f>IF($AN158=100,"Fuerte",IF($AN158&lt;100,"Moderado",IF($AN158&lt;50,"Débil",IF($AN158=0,"",""))))</f>
        <v/>
      </c>
      <c r="AP158" s="135"/>
      <c r="AQ158" s="98" t="str">
        <f>IFERROR(P158-VLOOKUP(AO158&amp;AP158,[2]Tabla_Controles!$B$77:$E$83,4,0),"")</f>
        <v/>
      </c>
      <c r="AR158" s="101" t="str">
        <f>IF($AQ158="","",IF($AQ158=1,"Muy Baja",IF($AQ158=2,"Baja",IF($AQ158=3,"Media",IF($AQ158=4,"Alta",IF($AQ158=5,"Muy Alta","Muy Baja"))))))</f>
        <v/>
      </c>
      <c r="AS158" s="101">
        <f>T158</f>
        <v>0</v>
      </c>
      <c r="AT158" s="102" t="str">
        <f>IF(OR(AND($AR158="Muy Baja",$AS158="Leve"),AND($AR158="Muy Baja",$AS158="Menor"),AND($AR158="Baja",$AS158="Leve"),AND($AR158="Baja",$AS158="Menor"),AND($AR158="Media",$AS158="Leve")),"Bajo",IF(OR(AND($AR158="Muy baja",$AS158="Moderado"),AND($AR158="Baja",$AS158="Moderado"),AND($AR158="Media",$AS158="Menor"),AND($AR158="Alta",$AS158="Leve")),"Moderado",IF(OR(AND($AR158="Muy Baja",$AS158="Mayor"),AND($AR158="Baja",$AS158="Mayor"),AND($AR158="Media",$AS158="Moderado"),AND($AR158="Alta",$AS158="Menor"),AND($AR158="Alta",$AS158="Moderado"),AND($AR158="Muy Alta",$AS158="Leve"),AND($AR158="Muy Alta",$AS158="Menor")),"Alto",IF(OR(AND($AR158="Muy Baja",$AS158="Catastrófico"),AND($AR158="Baja",$AS158="Catastrófico"),AND($AR158="Media",$AS158="Mayor"),AND($AR158="Media",$AS158="Catastrófico"),AND($AR158="Alta",$AS158="Mayor"),AND($AR158="Alta",$AS158="Catastrófico"),AND($AR158="Muy Alta",$AS158="Moderado"),AND($AR158="Muy Alta",$AS158="Mayor"),AND($AR158="Muy Alta",$AS158="Catastrófico")),"Extremo",""))))</f>
        <v/>
      </c>
      <c r="AU158" s="83"/>
      <c r="AV158" s="41" t="s">
        <v>107</v>
      </c>
      <c r="AW158" s="26"/>
      <c r="AX158" s="26"/>
      <c r="AY158" s="24"/>
      <c r="AZ158" s="24"/>
      <c r="BA158" s="24"/>
      <c r="BB158" s="84"/>
      <c r="BC158" s="25" t="s">
        <v>93</v>
      </c>
      <c r="BD158" s="39"/>
      <c r="BE158" s="82"/>
      <c r="BF158" s="82"/>
      <c r="BG158" s="41" t="s">
        <v>176</v>
      </c>
      <c r="BH158" s="39"/>
      <c r="BI158" s="36"/>
      <c r="BJ158" s="36"/>
      <c r="BK158" s="129"/>
      <c r="BL158" s="88"/>
      <c r="BM158" s="91"/>
    </row>
    <row r="159" spans="1:65" ht="30" hidden="1" customHeight="1" x14ac:dyDescent="0.3">
      <c r="A159" s="116"/>
      <c r="B159" s="117"/>
      <c r="C159" s="119"/>
      <c r="D159" s="121"/>
      <c r="E159" s="121"/>
      <c r="F159" s="121"/>
      <c r="G159" s="123"/>
      <c r="H159" s="126"/>
      <c r="I159" s="128"/>
      <c r="J159" s="108"/>
      <c r="K159" s="25" t="s">
        <v>120</v>
      </c>
      <c r="L159" s="26"/>
      <c r="M159" s="110"/>
      <c r="N159" s="108"/>
      <c r="O159" s="105"/>
      <c r="P159" s="112"/>
      <c r="Q159" s="114"/>
      <c r="R159" s="139"/>
      <c r="S159" s="104"/>
      <c r="T159" s="105"/>
      <c r="U159" s="103"/>
      <c r="V159" s="106"/>
      <c r="W159" s="25" t="s">
        <v>122</v>
      </c>
      <c r="X159" s="24"/>
      <c r="Y159" s="27"/>
      <c r="Z159" s="27"/>
      <c r="AA159" s="28"/>
      <c r="AB159" s="29"/>
      <c r="AC159" s="29"/>
      <c r="AD159" s="23"/>
      <c r="AE159" s="23"/>
      <c r="AF159" s="23"/>
      <c r="AG159" s="30"/>
      <c r="AH159" s="23"/>
      <c r="AI159" s="31" t="str">
        <f t="shared" si="7"/>
        <v/>
      </c>
      <c r="AJ159" s="31" t="str">
        <f t="shared" si="6"/>
        <v/>
      </c>
      <c r="AK159" s="23"/>
      <c r="AL159" s="31" t="str">
        <f>IFERROR(VLOOKUP(AJ159&amp;AK159,[2]Tabla_Controles!$B$56:$G$65,5,FALSE),"")</f>
        <v/>
      </c>
      <c r="AM159" s="32" t="str">
        <f t="shared" si="8"/>
        <v/>
      </c>
      <c r="AN159" s="133"/>
      <c r="AO159" s="95"/>
      <c r="AP159" s="136"/>
      <c r="AQ159" s="99"/>
      <c r="AR159" s="101"/>
      <c r="AS159" s="101"/>
      <c r="AT159" s="102"/>
      <c r="AU159" s="83"/>
      <c r="AV159" s="41" t="s">
        <v>128</v>
      </c>
      <c r="AW159" s="26"/>
      <c r="AX159" s="26"/>
      <c r="AY159" s="24"/>
      <c r="AZ159" s="24"/>
      <c r="BA159" s="24"/>
      <c r="BB159" s="85"/>
      <c r="BC159" s="25" t="s">
        <v>122</v>
      </c>
      <c r="BD159" s="39"/>
      <c r="BE159" s="82"/>
      <c r="BF159" s="82"/>
      <c r="BG159" s="41" t="s">
        <v>188</v>
      </c>
      <c r="BH159" s="39"/>
      <c r="BI159" s="36"/>
      <c r="BJ159" s="36"/>
      <c r="BK159" s="130"/>
      <c r="BL159" s="89"/>
      <c r="BM159" s="92"/>
    </row>
    <row r="160" spans="1:65" ht="30" hidden="1" customHeight="1" x14ac:dyDescent="0.3">
      <c r="A160" s="116"/>
      <c r="B160" s="117"/>
      <c r="C160" s="119"/>
      <c r="D160" s="121"/>
      <c r="E160" s="121"/>
      <c r="F160" s="121"/>
      <c r="G160" s="123"/>
      <c r="H160" s="126"/>
      <c r="I160" s="128"/>
      <c r="J160" s="108"/>
      <c r="K160" s="25" t="s">
        <v>135</v>
      </c>
      <c r="L160" s="26"/>
      <c r="M160" s="110"/>
      <c r="N160" s="108"/>
      <c r="O160" s="105"/>
      <c r="P160" s="112"/>
      <c r="Q160" s="114"/>
      <c r="R160" s="139"/>
      <c r="S160" s="104"/>
      <c r="T160" s="105"/>
      <c r="U160" s="103"/>
      <c r="V160" s="106"/>
      <c r="W160" s="25" t="s">
        <v>137</v>
      </c>
      <c r="X160" s="24"/>
      <c r="Y160" s="27"/>
      <c r="Z160" s="27"/>
      <c r="AA160" s="28"/>
      <c r="AB160" s="29"/>
      <c r="AC160" s="29"/>
      <c r="AD160" s="23"/>
      <c r="AE160" s="23"/>
      <c r="AF160" s="23"/>
      <c r="AG160" s="30"/>
      <c r="AH160" s="23"/>
      <c r="AI160" s="31" t="str">
        <f t="shared" si="7"/>
        <v/>
      </c>
      <c r="AJ160" s="31" t="str">
        <f t="shared" si="6"/>
        <v/>
      </c>
      <c r="AK160" s="23"/>
      <c r="AL160" s="31" t="str">
        <f>IFERROR(VLOOKUP(AJ160&amp;AK160,[2]Tabla_Controles!$B$56:$G$65,5,FALSE),"")</f>
        <v/>
      </c>
      <c r="AM160" s="32" t="str">
        <f t="shared" si="8"/>
        <v/>
      </c>
      <c r="AN160" s="133"/>
      <c r="AO160" s="95"/>
      <c r="AP160" s="136"/>
      <c r="AQ160" s="99"/>
      <c r="AR160" s="101"/>
      <c r="AS160" s="101"/>
      <c r="AT160" s="102"/>
      <c r="AU160" s="83"/>
      <c r="AV160" s="41" t="s">
        <v>141</v>
      </c>
      <c r="AW160" s="26"/>
      <c r="AX160" s="26"/>
      <c r="AY160" s="24"/>
      <c r="AZ160" s="24"/>
      <c r="BA160" s="24"/>
      <c r="BB160" s="85"/>
      <c r="BC160" s="25" t="s">
        <v>137</v>
      </c>
      <c r="BD160" s="39"/>
      <c r="BE160" s="82"/>
      <c r="BF160" s="82"/>
      <c r="BG160" s="41" t="s">
        <v>107</v>
      </c>
      <c r="BH160" s="39"/>
      <c r="BI160" s="36"/>
      <c r="BJ160" s="36"/>
      <c r="BK160" s="130"/>
      <c r="BL160" s="89"/>
      <c r="BM160" s="92"/>
    </row>
    <row r="161" spans="1:65" ht="30" hidden="1" customHeight="1" x14ac:dyDescent="0.3">
      <c r="A161" s="116"/>
      <c r="B161" s="117"/>
      <c r="C161" s="119"/>
      <c r="D161" s="121"/>
      <c r="E161" s="121"/>
      <c r="F161" s="121"/>
      <c r="G161" s="123"/>
      <c r="H161" s="126"/>
      <c r="I161" s="128"/>
      <c r="J161" s="108"/>
      <c r="K161" s="25" t="s">
        <v>144</v>
      </c>
      <c r="L161" s="26"/>
      <c r="M161" s="110"/>
      <c r="N161" s="108"/>
      <c r="O161" s="105"/>
      <c r="P161" s="112"/>
      <c r="Q161" s="114"/>
      <c r="R161" s="139"/>
      <c r="S161" s="104"/>
      <c r="T161" s="105"/>
      <c r="U161" s="103"/>
      <c r="V161" s="106"/>
      <c r="W161" s="25" t="s">
        <v>146</v>
      </c>
      <c r="X161" s="24"/>
      <c r="Y161" s="27"/>
      <c r="Z161" s="27"/>
      <c r="AA161" s="28"/>
      <c r="AB161" s="29"/>
      <c r="AC161" s="29"/>
      <c r="AD161" s="23"/>
      <c r="AE161" s="23"/>
      <c r="AF161" s="23"/>
      <c r="AG161" s="30"/>
      <c r="AH161" s="23"/>
      <c r="AI161" s="31" t="str">
        <f t="shared" si="7"/>
        <v/>
      </c>
      <c r="AJ161" s="31" t="str">
        <f t="shared" si="6"/>
        <v/>
      </c>
      <c r="AK161" s="23"/>
      <c r="AL161" s="31" t="str">
        <f>IFERROR(VLOOKUP(AJ161&amp;AK161,[2]Tabla_Controles!$B$56:$G$65,5,FALSE),"")</f>
        <v/>
      </c>
      <c r="AM161" s="32" t="str">
        <f t="shared" si="8"/>
        <v/>
      </c>
      <c r="AN161" s="133"/>
      <c r="AO161" s="95"/>
      <c r="AP161" s="136"/>
      <c r="AQ161" s="99"/>
      <c r="AR161" s="101"/>
      <c r="AS161" s="101"/>
      <c r="AT161" s="102"/>
      <c r="AU161" s="83"/>
      <c r="AV161" s="41" t="s">
        <v>151</v>
      </c>
      <c r="AW161" s="26"/>
      <c r="AX161" s="26"/>
      <c r="AY161" s="24"/>
      <c r="AZ161" s="24"/>
      <c r="BA161" s="24"/>
      <c r="BB161" s="85"/>
      <c r="BC161" s="25" t="s">
        <v>146</v>
      </c>
      <c r="BD161" s="39"/>
      <c r="BE161" s="82"/>
      <c r="BF161" s="82"/>
      <c r="BG161" s="41" t="s">
        <v>128</v>
      </c>
      <c r="BH161" s="39"/>
      <c r="BI161" s="36"/>
      <c r="BJ161" s="36"/>
      <c r="BK161" s="130"/>
      <c r="BL161" s="89"/>
      <c r="BM161" s="92"/>
    </row>
    <row r="162" spans="1:65" ht="30" hidden="1" customHeight="1" x14ac:dyDescent="0.3">
      <c r="A162" s="116"/>
      <c r="B162" s="117"/>
      <c r="C162" s="119"/>
      <c r="D162" s="121"/>
      <c r="E162" s="121"/>
      <c r="F162" s="121"/>
      <c r="G162" s="123"/>
      <c r="H162" s="126"/>
      <c r="I162" s="128"/>
      <c r="J162" s="108"/>
      <c r="K162" s="25" t="s">
        <v>154</v>
      </c>
      <c r="L162" s="26"/>
      <c r="M162" s="110"/>
      <c r="N162" s="108"/>
      <c r="O162" s="105"/>
      <c r="P162" s="112"/>
      <c r="Q162" s="114"/>
      <c r="R162" s="139"/>
      <c r="S162" s="104"/>
      <c r="T162" s="105"/>
      <c r="U162" s="103"/>
      <c r="V162" s="106"/>
      <c r="W162" s="25" t="s">
        <v>156</v>
      </c>
      <c r="X162" s="24"/>
      <c r="Y162" s="27"/>
      <c r="Z162" s="27"/>
      <c r="AA162" s="28"/>
      <c r="AB162" s="29"/>
      <c r="AC162" s="29"/>
      <c r="AD162" s="23"/>
      <c r="AE162" s="23"/>
      <c r="AF162" s="23"/>
      <c r="AG162" s="30"/>
      <c r="AH162" s="23"/>
      <c r="AI162" s="31" t="str">
        <f t="shared" si="7"/>
        <v/>
      </c>
      <c r="AJ162" s="31" t="str">
        <f t="shared" si="6"/>
        <v/>
      </c>
      <c r="AK162" s="23"/>
      <c r="AL162" s="31" t="str">
        <f>IFERROR(VLOOKUP(AJ162&amp;AK162,[2]Tabla_Controles!$B$56:$G$65,5,FALSE),"")</f>
        <v/>
      </c>
      <c r="AM162" s="32" t="str">
        <f t="shared" si="8"/>
        <v/>
      </c>
      <c r="AN162" s="133"/>
      <c r="AO162" s="95"/>
      <c r="AP162" s="136"/>
      <c r="AQ162" s="99"/>
      <c r="AR162" s="101"/>
      <c r="AS162" s="101"/>
      <c r="AT162" s="102"/>
      <c r="AU162" s="83"/>
      <c r="AV162" s="41" t="s">
        <v>162</v>
      </c>
      <c r="AW162" s="26"/>
      <c r="AX162" s="26"/>
      <c r="AY162" s="24"/>
      <c r="AZ162" s="24"/>
      <c r="BA162" s="24"/>
      <c r="BB162" s="85"/>
      <c r="BC162" s="25" t="s">
        <v>156</v>
      </c>
      <c r="BD162" s="39"/>
      <c r="BE162" s="82"/>
      <c r="BF162" s="82"/>
      <c r="BG162" s="41" t="s">
        <v>141</v>
      </c>
      <c r="BH162" s="39"/>
      <c r="BI162" s="36"/>
      <c r="BJ162" s="36"/>
      <c r="BK162" s="130"/>
      <c r="BL162" s="89"/>
      <c r="BM162" s="92"/>
    </row>
    <row r="163" spans="1:65" ht="30" hidden="1" customHeight="1" x14ac:dyDescent="0.3">
      <c r="A163" s="116"/>
      <c r="B163" s="117"/>
      <c r="C163" s="119"/>
      <c r="D163" s="121"/>
      <c r="E163" s="121"/>
      <c r="F163" s="121"/>
      <c r="G163" s="123"/>
      <c r="H163" s="126"/>
      <c r="I163" s="128"/>
      <c r="J163" s="108"/>
      <c r="K163" s="25" t="s">
        <v>169</v>
      </c>
      <c r="L163" s="26"/>
      <c r="M163" s="110"/>
      <c r="N163" s="108"/>
      <c r="O163" s="105"/>
      <c r="P163" s="112"/>
      <c r="Q163" s="114"/>
      <c r="R163" s="139"/>
      <c r="S163" s="104"/>
      <c r="T163" s="105"/>
      <c r="U163" s="103"/>
      <c r="V163" s="106"/>
      <c r="W163" s="25" t="s">
        <v>171</v>
      </c>
      <c r="X163" s="24"/>
      <c r="Y163" s="27"/>
      <c r="Z163" s="27"/>
      <c r="AA163" s="28"/>
      <c r="AB163" s="29"/>
      <c r="AC163" s="29"/>
      <c r="AD163" s="23"/>
      <c r="AE163" s="23"/>
      <c r="AF163" s="23"/>
      <c r="AG163" s="30"/>
      <c r="AH163" s="23"/>
      <c r="AI163" s="31" t="str">
        <f t="shared" si="7"/>
        <v/>
      </c>
      <c r="AJ163" s="31" t="str">
        <f t="shared" si="6"/>
        <v/>
      </c>
      <c r="AK163" s="23"/>
      <c r="AL163" s="31" t="str">
        <f>IFERROR(VLOOKUP(AJ163&amp;AK163,[2]Tabla_Controles!$B$56:$G$65,5,FALSE),"")</f>
        <v/>
      </c>
      <c r="AM163" s="32" t="str">
        <f t="shared" si="8"/>
        <v/>
      </c>
      <c r="AN163" s="133"/>
      <c r="AO163" s="95"/>
      <c r="AP163" s="136"/>
      <c r="AQ163" s="99"/>
      <c r="AR163" s="101"/>
      <c r="AS163" s="101"/>
      <c r="AT163" s="102"/>
      <c r="AU163" s="83"/>
      <c r="AV163" s="41" t="s">
        <v>176</v>
      </c>
      <c r="AW163" s="26"/>
      <c r="AX163" s="26"/>
      <c r="AY163" s="24"/>
      <c r="AZ163" s="24"/>
      <c r="BA163" s="24"/>
      <c r="BB163" s="85"/>
      <c r="BC163" s="25" t="s">
        <v>171</v>
      </c>
      <c r="BD163" s="39"/>
      <c r="BE163" s="82"/>
      <c r="BF163" s="82"/>
      <c r="BG163" s="41" t="s">
        <v>151</v>
      </c>
      <c r="BH163" s="39"/>
      <c r="BI163" s="36"/>
      <c r="BJ163" s="36"/>
      <c r="BK163" s="130"/>
      <c r="BL163" s="89"/>
      <c r="BM163" s="92"/>
    </row>
    <row r="164" spans="1:65" ht="30" hidden="1" customHeight="1" x14ac:dyDescent="0.3">
      <c r="A164" s="116"/>
      <c r="B164" s="117"/>
      <c r="C164" s="120"/>
      <c r="D164" s="121"/>
      <c r="E164" s="121"/>
      <c r="F164" s="121"/>
      <c r="G164" s="124"/>
      <c r="H164" s="127"/>
      <c r="I164" s="128"/>
      <c r="J164" s="108"/>
      <c r="K164" s="25" t="s">
        <v>186</v>
      </c>
      <c r="L164" s="26"/>
      <c r="M164" s="111"/>
      <c r="N164" s="108"/>
      <c r="O164" s="105"/>
      <c r="P164" s="112"/>
      <c r="Q164" s="115"/>
      <c r="R164" s="140"/>
      <c r="S164" s="104"/>
      <c r="T164" s="105"/>
      <c r="U164" s="103"/>
      <c r="V164" s="106"/>
      <c r="W164" s="25" t="s">
        <v>187</v>
      </c>
      <c r="X164" s="24"/>
      <c r="Y164" s="27"/>
      <c r="Z164" s="27"/>
      <c r="AA164" s="28"/>
      <c r="AB164" s="29"/>
      <c r="AC164" s="29"/>
      <c r="AD164" s="23"/>
      <c r="AE164" s="23"/>
      <c r="AF164" s="23"/>
      <c r="AG164" s="30"/>
      <c r="AH164" s="23"/>
      <c r="AI164" s="31" t="str">
        <f t="shared" si="7"/>
        <v/>
      </c>
      <c r="AJ164" s="31" t="str">
        <f t="shared" si="6"/>
        <v/>
      </c>
      <c r="AK164" s="23"/>
      <c r="AL164" s="31" t="str">
        <f>IFERROR(VLOOKUP(AJ164&amp;AK164,[2]Tabla_Controles!$B$56:$G$65,5,FALSE),"")</f>
        <v/>
      </c>
      <c r="AM164" s="32" t="str">
        <f t="shared" si="8"/>
        <v/>
      </c>
      <c r="AN164" s="134"/>
      <c r="AO164" s="96"/>
      <c r="AP164" s="137"/>
      <c r="AQ164" s="100"/>
      <c r="AR164" s="101"/>
      <c r="AS164" s="101"/>
      <c r="AT164" s="102"/>
      <c r="AU164" s="83"/>
      <c r="AV164" s="41" t="s">
        <v>188</v>
      </c>
      <c r="AW164" s="26"/>
      <c r="AX164" s="26"/>
      <c r="AY164" s="24"/>
      <c r="AZ164" s="24"/>
      <c r="BA164" s="24"/>
      <c r="BB164" s="86"/>
      <c r="BC164" s="25" t="s">
        <v>187</v>
      </c>
      <c r="BD164" s="39"/>
      <c r="BE164" s="82"/>
      <c r="BF164" s="82"/>
      <c r="BG164" s="41" t="s">
        <v>162</v>
      </c>
      <c r="BH164" s="39"/>
      <c r="BI164" s="36"/>
      <c r="BJ164" s="36"/>
      <c r="BK164" s="131"/>
      <c r="BL164" s="90"/>
      <c r="BM164" s="93"/>
    </row>
    <row r="165" spans="1:65" ht="51" hidden="1" customHeight="1" x14ac:dyDescent="0.3">
      <c r="A165" s="116" t="str">
        <f>C165&amp;COUNTIF($C$10:C165,C165)</f>
        <v>0</v>
      </c>
      <c r="B165" s="117"/>
      <c r="C165" s="118"/>
      <c r="D165" s="121"/>
      <c r="E165" s="121"/>
      <c r="F165" s="121"/>
      <c r="G165" s="122"/>
      <c r="H165" s="125"/>
      <c r="I165" s="128" t="str">
        <f>"Posibilidad de recibir o solicitar cualquier dádiva o beneficio a nombre propio o de terceros, con el fin de "&amp;J165</f>
        <v xml:space="preserve">Posibilidad de recibir o solicitar cualquier dádiva o beneficio a nombre propio o de terceros, con el fin de </v>
      </c>
      <c r="J165" s="108"/>
      <c r="K165" s="25" t="s">
        <v>88</v>
      </c>
      <c r="L165" s="26"/>
      <c r="M165" s="109"/>
      <c r="N165" s="108"/>
      <c r="O165" s="105"/>
      <c r="P165" s="112"/>
      <c r="Q165" s="113"/>
      <c r="R165" s="138"/>
      <c r="S165" s="104"/>
      <c r="T165" s="105"/>
      <c r="U165" s="103"/>
      <c r="V165" s="106"/>
      <c r="W165" s="25" t="s">
        <v>93</v>
      </c>
      <c r="X165" s="24"/>
      <c r="Y165" s="27"/>
      <c r="Z165" s="27"/>
      <c r="AA165" s="28"/>
      <c r="AB165" s="29"/>
      <c r="AC165" s="29"/>
      <c r="AD165" s="23"/>
      <c r="AE165" s="23"/>
      <c r="AF165" s="23"/>
      <c r="AG165" s="30"/>
      <c r="AH165" s="23"/>
      <c r="AI165" s="31" t="str">
        <f t="shared" si="7"/>
        <v/>
      </c>
      <c r="AJ165" s="31" t="str">
        <f t="shared" si="6"/>
        <v/>
      </c>
      <c r="AK165" s="23"/>
      <c r="AL165" s="31" t="str">
        <f>IFERROR(VLOOKUP(AJ165&amp;AK165,[2]Tabla_Controles!$B$56:$G$65,5,FALSE),"")</f>
        <v/>
      </c>
      <c r="AM165" s="32" t="str">
        <f t="shared" si="8"/>
        <v/>
      </c>
      <c r="AN165" s="132" t="str">
        <f>IFERROR(AVERAGE(AM165:AM171),"")</f>
        <v/>
      </c>
      <c r="AO165" s="94" t="str">
        <f>IF($AN165=100,"Fuerte",IF($AN165&lt;100,"Moderado",IF($AN165&lt;50,"Débil",IF($AN165=0,"",""))))</f>
        <v/>
      </c>
      <c r="AP165" s="135"/>
      <c r="AQ165" s="98" t="str">
        <f>IFERROR(P165-VLOOKUP(AO165&amp;AP165,[2]Tabla_Controles!$B$77:$E$83,4,0),"")</f>
        <v/>
      </c>
      <c r="AR165" s="101" t="str">
        <f>IF($AQ165="","",IF($AQ165=1,"Muy Baja",IF($AQ165=2,"Baja",IF($AQ165=3,"Media",IF($AQ165=4,"Alta",IF($AQ165=5,"Muy Alta","Muy Baja"))))))</f>
        <v/>
      </c>
      <c r="AS165" s="101">
        <f>T165</f>
        <v>0</v>
      </c>
      <c r="AT165" s="102" t="str">
        <f>IF(OR(AND($AR165="Muy Baja",$AS165="Leve"),AND($AR165="Muy Baja",$AS165="Menor"),AND($AR165="Baja",$AS165="Leve"),AND($AR165="Baja",$AS165="Menor"),AND($AR165="Media",$AS165="Leve")),"Bajo",IF(OR(AND($AR165="Muy baja",$AS165="Moderado"),AND($AR165="Baja",$AS165="Moderado"),AND($AR165="Media",$AS165="Menor"),AND($AR165="Alta",$AS165="Leve")),"Moderado",IF(OR(AND($AR165="Muy Baja",$AS165="Mayor"),AND($AR165="Baja",$AS165="Mayor"),AND($AR165="Media",$AS165="Moderado"),AND($AR165="Alta",$AS165="Menor"),AND($AR165="Alta",$AS165="Moderado"),AND($AR165="Muy Alta",$AS165="Leve"),AND($AR165="Muy Alta",$AS165="Menor")),"Alto",IF(OR(AND($AR165="Muy Baja",$AS165="Catastrófico"),AND($AR165="Baja",$AS165="Catastrófico"),AND($AR165="Media",$AS165="Mayor"),AND($AR165="Media",$AS165="Catastrófico"),AND($AR165="Alta",$AS165="Mayor"),AND($AR165="Alta",$AS165="Catastrófico"),AND($AR165="Muy Alta",$AS165="Moderado"),AND($AR165="Muy Alta",$AS165="Mayor"),AND($AR165="Muy Alta",$AS165="Catastrófico")),"Extremo",""))))</f>
        <v/>
      </c>
      <c r="AU165" s="83"/>
      <c r="AV165" s="41" t="s">
        <v>107</v>
      </c>
      <c r="AW165" s="26"/>
      <c r="AX165" s="26"/>
      <c r="AY165" s="24"/>
      <c r="AZ165" s="24"/>
      <c r="BA165" s="24"/>
      <c r="BB165" s="84"/>
      <c r="BC165" s="25" t="s">
        <v>93</v>
      </c>
      <c r="BD165" s="39"/>
      <c r="BE165" s="82"/>
      <c r="BF165" s="82"/>
      <c r="BG165" s="41" t="s">
        <v>176</v>
      </c>
      <c r="BH165" s="39"/>
      <c r="BI165" s="36"/>
      <c r="BJ165" s="36"/>
      <c r="BK165" s="129"/>
      <c r="BL165" s="88"/>
      <c r="BM165" s="91"/>
    </row>
    <row r="166" spans="1:65" ht="30" hidden="1" customHeight="1" x14ac:dyDescent="0.3">
      <c r="A166" s="116"/>
      <c r="B166" s="117"/>
      <c r="C166" s="119"/>
      <c r="D166" s="121"/>
      <c r="E166" s="121"/>
      <c r="F166" s="121"/>
      <c r="G166" s="123"/>
      <c r="H166" s="126"/>
      <c r="I166" s="128"/>
      <c r="J166" s="108"/>
      <c r="K166" s="25" t="s">
        <v>120</v>
      </c>
      <c r="L166" s="26"/>
      <c r="M166" s="110"/>
      <c r="N166" s="108"/>
      <c r="O166" s="105"/>
      <c r="P166" s="112"/>
      <c r="Q166" s="114"/>
      <c r="R166" s="139"/>
      <c r="S166" s="104"/>
      <c r="T166" s="105"/>
      <c r="U166" s="103"/>
      <c r="V166" s="106"/>
      <c r="W166" s="25" t="s">
        <v>122</v>
      </c>
      <c r="X166" s="24"/>
      <c r="Y166" s="27"/>
      <c r="Z166" s="27"/>
      <c r="AA166" s="28"/>
      <c r="AB166" s="29"/>
      <c r="AC166" s="29"/>
      <c r="AD166" s="23"/>
      <c r="AE166" s="23"/>
      <c r="AF166" s="23"/>
      <c r="AG166" s="30"/>
      <c r="AH166" s="23"/>
      <c r="AI166" s="31" t="str">
        <f t="shared" si="7"/>
        <v/>
      </c>
      <c r="AJ166" s="31" t="str">
        <f t="shared" si="6"/>
        <v/>
      </c>
      <c r="AK166" s="23"/>
      <c r="AL166" s="31" t="str">
        <f>IFERROR(VLOOKUP(AJ166&amp;AK166,[2]Tabla_Controles!$B$56:$G$65,5,FALSE),"")</f>
        <v/>
      </c>
      <c r="AM166" s="32" t="str">
        <f t="shared" si="8"/>
        <v/>
      </c>
      <c r="AN166" s="133"/>
      <c r="AO166" s="95"/>
      <c r="AP166" s="136"/>
      <c r="AQ166" s="99"/>
      <c r="AR166" s="101"/>
      <c r="AS166" s="101"/>
      <c r="AT166" s="102"/>
      <c r="AU166" s="83"/>
      <c r="AV166" s="41" t="s">
        <v>128</v>
      </c>
      <c r="AW166" s="26"/>
      <c r="AX166" s="26"/>
      <c r="AY166" s="24"/>
      <c r="AZ166" s="24"/>
      <c r="BA166" s="24"/>
      <c r="BB166" s="85"/>
      <c r="BC166" s="25" t="s">
        <v>122</v>
      </c>
      <c r="BD166" s="39"/>
      <c r="BE166" s="82"/>
      <c r="BF166" s="82"/>
      <c r="BG166" s="41" t="s">
        <v>188</v>
      </c>
      <c r="BH166" s="39"/>
      <c r="BI166" s="36"/>
      <c r="BJ166" s="36"/>
      <c r="BK166" s="130"/>
      <c r="BL166" s="89"/>
      <c r="BM166" s="92"/>
    </row>
    <row r="167" spans="1:65" ht="30" hidden="1" customHeight="1" x14ac:dyDescent="0.3">
      <c r="A167" s="116"/>
      <c r="B167" s="117"/>
      <c r="C167" s="119"/>
      <c r="D167" s="121"/>
      <c r="E167" s="121"/>
      <c r="F167" s="121"/>
      <c r="G167" s="123"/>
      <c r="H167" s="126"/>
      <c r="I167" s="128"/>
      <c r="J167" s="108"/>
      <c r="K167" s="25" t="s">
        <v>135</v>
      </c>
      <c r="L167" s="26"/>
      <c r="M167" s="110"/>
      <c r="N167" s="108"/>
      <c r="O167" s="105"/>
      <c r="P167" s="112"/>
      <c r="Q167" s="114"/>
      <c r="R167" s="139"/>
      <c r="S167" s="104"/>
      <c r="T167" s="105"/>
      <c r="U167" s="103"/>
      <c r="V167" s="106"/>
      <c r="W167" s="25" t="s">
        <v>137</v>
      </c>
      <c r="X167" s="24"/>
      <c r="Y167" s="27"/>
      <c r="Z167" s="27"/>
      <c r="AA167" s="28"/>
      <c r="AB167" s="29"/>
      <c r="AC167" s="29"/>
      <c r="AD167" s="23"/>
      <c r="AE167" s="23"/>
      <c r="AF167" s="23"/>
      <c r="AG167" s="30"/>
      <c r="AH167" s="23"/>
      <c r="AI167" s="31" t="str">
        <f t="shared" si="7"/>
        <v/>
      </c>
      <c r="AJ167" s="31" t="str">
        <f t="shared" si="6"/>
        <v/>
      </c>
      <c r="AK167" s="23"/>
      <c r="AL167" s="31" t="str">
        <f>IFERROR(VLOOKUP(AJ167&amp;AK167,[2]Tabla_Controles!$B$56:$G$65,5,FALSE),"")</f>
        <v/>
      </c>
      <c r="AM167" s="32" t="str">
        <f t="shared" si="8"/>
        <v/>
      </c>
      <c r="AN167" s="133"/>
      <c r="AO167" s="95"/>
      <c r="AP167" s="136"/>
      <c r="AQ167" s="99"/>
      <c r="AR167" s="101"/>
      <c r="AS167" s="101"/>
      <c r="AT167" s="102"/>
      <c r="AU167" s="83"/>
      <c r="AV167" s="41" t="s">
        <v>141</v>
      </c>
      <c r="AW167" s="26"/>
      <c r="AX167" s="26"/>
      <c r="AY167" s="24"/>
      <c r="AZ167" s="24"/>
      <c r="BA167" s="24"/>
      <c r="BB167" s="85"/>
      <c r="BC167" s="25" t="s">
        <v>137</v>
      </c>
      <c r="BD167" s="39"/>
      <c r="BE167" s="82"/>
      <c r="BF167" s="82"/>
      <c r="BG167" s="41" t="s">
        <v>107</v>
      </c>
      <c r="BH167" s="39"/>
      <c r="BI167" s="36"/>
      <c r="BJ167" s="36"/>
      <c r="BK167" s="130"/>
      <c r="BL167" s="89"/>
      <c r="BM167" s="92"/>
    </row>
    <row r="168" spans="1:65" ht="30" hidden="1" customHeight="1" x14ac:dyDescent="0.3">
      <c r="A168" s="116"/>
      <c r="B168" s="117"/>
      <c r="C168" s="119"/>
      <c r="D168" s="121"/>
      <c r="E168" s="121"/>
      <c r="F168" s="121"/>
      <c r="G168" s="123"/>
      <c r="H168" s="126"/>
      <c r="I168" s="128"/>
      <c r="J168" s="108"/>
      <c r="K168" s="25" t="s">
        <v>144</v>
      </c>
      <c r="L168" s="26"/>
      <c r="M168" s="110"/>
      <c r="N168" s="108"/>
      <c r="O168" s="105"/>
      <c r="P168" s="112"/>
      <c r="Q168" s="114"/>
      <c r="R168" s="139"/>
      <c r="S168" s="104"/>
      <c r="T168" s="105"/>
      <c r="U168" s="103"/>
      <c r="V168" s="106"/>
      <c r="W168" s="25" t="s">
        <v>146</v>
      </c>
      <c r="X168" s="24"/>
      <c r="Y168" s="27"/>
      <c r="Z168" s="27"/>
      <c r="AA168" s="28"/>
      <c r="AB168" s="29"/>
      <c r="AC168" s="29"/>
      <c r="AD168" s="23"/>
      <c r="AE168" s="23"/>
      <c r="AF168" s="23"/>
      <c r="AG168" s="30"/>
      <c r="AH168" s="23"/>
      <c r="AI168" s="31" t="str">
        <f t="shared" si="7"/>
        <v/>
      </c>
      <c r="AJ168" s="31" t="str">
        <f t="shared" si="6"/>
        <v/>
      </c>
      <c r="AK168" s="23"/>
      <c r="AL168" s="31" t="str">
        <f>IFERROR(VLOOKUP(AJ168&amp;AK168,[2]Tabla_Controles!$B$56:$G$65,5,FALSE),"")</f>
        <v/>
      </c>
      <c r="AM168" s="32" t="str">
        <f t="shared" si="8"/>
        <v/>
      </c>
      <c r="AN168" s="133"/>
      <c r="AO168" s="95"/>
      <c r="AP168" s="136"/>
      <c r="AQ168" s="99"/>
      <c r="AR168" s="101"/>
      <c r="AS168" s="101"/>
      <c r="AT168" s="102"/>
      <c r="AU168" s="83"/>
      <c r="AV168" s="41" t="s">
        <v>151</v>
      </c>
      <c r="AW168" s="26"/>
      <c r="AX168" s="26"/>
      <c r="AY168" s="24"/>
      <c r="AZ168" s="24"/>
      <c r="BA168" s="24"/>
      <c r="BB168" s="85"/>
      <c r="BC168" s="25" t="s">
        <v>146</v>
      </c>
      <c r="BD168" s="39"/>
      <c r="BE168" s="82"/>
      <c r="BF168" s="82"/>
      <c r="BG168" s="41" t="s">
        <v>128</v>
      </c>
      <c r="BH168" s="39"/>
      <c r="BI168" s="36"/>
      <c r="BJ168" s="36"/>
      <c r="BK168" s="130"/>
      <c r="BL168" s="89"/>
      <c r="BM168" s="92"/>
    </row>
    <row r="169" spans="1:65" ht="30" hidden="1" customHeight="1" x14ac:dyDescent="0.3">
      <c r="A169" s="116"/>
      <c r="B169" s="117"/>
      <c r="C169" s="119"/>
      <c r="D169" s="121"/>
      <c r="E169" s="121"/>
      <c r="F169" s="121"/>
      <c r="G169" s="123"/>
      <c r="H169" s="126"/>
      <c r="I169" s="128"/>
      <c r="J169" s="108"/>
      <c r="K169" s="25" t="s">
        <v>154</v>
      </c>
      <c r="L169" s="26"/>
      <c r="M169" s="110"/>
      <c r="N169" s="108"/>
      <c r="O169" s="105"/>
      <c r="P169" s="112"/>
      <c r="Q169" s="114"/>
      <c r="R169" s="139"/>
      <c r="S169" s="104"/>
      <c r="T169" s="105"/>
      <c r="U169" s="103"/>
      <c r="V169" s="106"/>
      <c r="W169" s="25" t="s">
        <v>156</v>
      </c>
      <c r="X169" s="24"/>
      <c r="Y169" s="27"/>
      <c r="Z169" s="27"/>
      <c r="AA169" s="28"/>
      <c r="AB169" s="29"/>
      <c r="AC169" s="29"/>
      <c r="AD169" s="23"/>
      <c r="AE169" s="23"/>
      <c r="AF169" s="23"/>
      <c r="AG169" s="30"/>
      <c r="AH169" s="23"/>
      <c r="AI169" s="31" t="str">
        <f t="shared" si="7"/>
        <v/>
      </c>
      <c r="AJ169" s="31" t="str">
        <f t="shared" si="6"/>
        <v/>
      </c>
      <c r="AK169" s="23"/>
      <c r="AL169" s="31" t="str">
        <f>IFERROR(VLOOKUP(AJ169&amp;AK169,[2]Tabla_Controles!$B$56:$G$65,5,FALSE),"")</f>
        <v/>
      </c>
      <c r="AM169" s="32" t="str">
        <f t="shared" si="8"/>
        <v/>
      </c>
      <c r="AN169" s="133"/>
      <c r="AO169" s="95"/>
      <c r="AP169" s="136"/>
      <c r="AQ169" s="99"/>
      <c r="AR169" s="101"/>
      <c r="AS169" s="101"/>
      <c r="AT169" s="102"/>
      <c r="AU169" s="83"/>
      <c r="AV169" s="41" t="s">
        <v>162</v>
      </c>
      <c r="AW169" s="26"/>
      <c r="AX169" s="26"/>
      <c r="AY169" s="24"/>
      <c r="AZ169" s="24"/>
      <c r="BA169" s="24"/>
      <c r="BB169" s="85"/>
      <c r="BC169" s="25" t="s">
        <v>156</v>
      </c>
      <c r="BD169" s="39"/>
      <c r="BE169" s="82"/>
      <c r="BF169" s="82"/>
      <c r="BG169" s="41" t="s">
        <v>141</v>
      </c>
      <c r="BH169" s="39"/>
      <c r="BI169" s="36"/>
      <c r="BJ169" s="36"/>
      <c r="BK169" s="130"/>
      <c r="BL169" s="89"/>
      <c r="BM169" s="92"/>
    </row>
    <row r="170" spans="1:65" ht="30" hidden="1" customHeight="1" x14ac:dyDescent="0.3">
      <c r="A170" s="116"/>
      <c r="B170" s="117"/>
      <c r="C170" s="119"/>
      <c r="D170" s="121"/>
      <c r="E170" s="121"/>
      <c r="F170" s="121"/>
      <c r="G170" s="123"/>
      <c r="H170" s="126"/>
      <c r="I170" s="128"/>
      <c r="J170" s="108"/>
      <c r="K170" s="25" t="s">
        <v>169</v>
      </c>
      <c r="L170" s="26"/>
      <c r="M170" s="110"/>
      <c r="N170" s="108"/>
      <c r="O170" s="105"/>
      <c r="P170" s="112"/>
      <c r="Q170" s="114"/>
      <c r="R170" s="139"/>
      <c r="S170" s="104"/>
      <c r="T170" s="105"/>
      <c r="U170" s="103"/>
      <c r="V170" s="106"/>
      <c r="W170" s="25" t="s">
        <v>171</v>
      </c>
      <c r="X170" s="24"/>
      <c r="Y170" s="27"/>
      <c r="Z170" s="27"/>
      <c r="AA170" s="28"/>
      <c r="AB170" s="29"/>
      <c r="AC170" s="29"/>
      <c r="AD170" s="23"/>
      <c r="AE170" s="23"/>
      <c r="AF170" s="23"/>
      <c r="AG170" s="30"/>
      <c r="AH170" s="23"/>
      <c r="AI170" s="31" t="str">
        <f t="shared" si="7"/>
        <v/>
      </c>
      <c r="AJ170" s="31" t="str">
        <f t="shared" si="6"/>
        <v/>
      </c>
      <c r="AK170" s="23"/>
      <c r="AL170" s="31" t="str">
        <f>IFERROR(VLOOKUP(AJ170&amp;AK170,[2]Tabla_Controles!$B$56:$G$65,5,FALSE),"")</f>
        <v/>
      </c>
      <c r="AM170" s="32" t="str">
        <f t="shared" si="8"/>
        <v/>
      </c>
      <c r="AN170" s="133"/>
      <c r="AO170" s="95"/>
      <c r="AP170" s="136"/>
      <c r="AQ170" s="99"/>
      <c r="AR170" s="101"/>
      <c r="AS170" s="101"/>
      <c r="AT170" s="102"/>
      <c r="AU170" s="83"/>
      <c r="AV170" s="41" t="s">
        <v>176</v>
      </c>
      <c r="AW170" s="26"/>
      <c r="AX170" s="26"/>
      <c r="AY170" s="24"/>
      <c r="AZ170" s="24"/>
      <c r="BA170" s="24"/>
      <c r="BB170" s="85"/>
      <c r="BC170" s="25" t="s">
        <v>171</v>
      </c>
      <c r="BD170" s="39"/>
      <c r="BE170" s="82"/>
      <c r="BF170" s="82"/>
      <c r="BG170" s="41" t="s">
        <v>151</v>
      </c>
      <c r="BH170" s="39"/>
      <c r="BI170" s="36"/>
      <c r="BJ170" s="36"/>
      <c r="BK170" s="130"/>
      <c r="BL170" s="89"/>
      <c r="BM170" s="92"/>
    </row>
    <row r="171" spans="1:65" ht="30" hidden="1" customHeight="1" x14ac:dyDescent="0.3">
      <c r="A171" s="116"/>
      <c r="B171" s="117"/>
      <c r="C171" s="120"/>
      <c r="D171" s="121"/>
      <c r="E171" s="121"/>
      <c r="F171" s="121"/>
      <c r="G171" s="124"/>
      <c r="H171" s="127"/>
      <c r="I171" s="128"/>
      <c r="J171" s="108"/>
      <c r="K171" s="25" t="s">
        <v>186</v>
      </c>
      <c r="L171" s="26"/>
      <c r="M171" s="111"/>
      <c r="N171" s="108"/>
      <c r="O171" s="105"/>
      <c r="P171" s="112"/>
      <c r="Q171" s="115"/>
      <c r="R171" s="140"/>
      <c r="S171" s="104"/>
      <c r="T171" s="105"/>
      <c r="U171" s="103"/>
      <c r="V171" s="106"/>
      <c r="W171" s="25" t="s">
        <v>187</v>
      </c>
      <c r="X171" s="24"/>
      <c r="Y171" s="27"/>
      <c r="Z171" s="27"/>
      <c r="AA171" s="28"/>
      <c r="AB171" s="29"/>
      <c r="AC171" s="29"/>
      <c r="AD171" s="23"/>
      <c r="AE171" s="23"/>
      <c r="AF171" s="23"/>
      <c r="AG171" s="30"/>
      <c r="AH171" s="23"/>
      <c r="AI171" s="31" t="str">
        <f t="shared" si="7"/>
        <v/>
      </c>
      <c r="AJ171" s="31" t="str">
        <f t="shared" si="6"/>
        <v/>
      </c>
      <c r="AK171" s="23"/>
      <c r="AL171" s="31" t="str">
        <f>IFERROR(VLOOKUP(AJ171&amp;AK171,[2]Tabla_Controles!$B$56:$G$65,5,FALSE),"")</f>
        <v/>
      </c>
      <c r="AM171" s="32" t="str">
        <f t="shared" si="8"/>
        <v/>
      </c>
      <c r="AN171" s="134"/>
      <c r="AO171" s="96"/>
      <c r="AP171" s="137"/>
      <c r="AQ171" s="100"/>
      <c r="AR171" s="101"/>
      <c r="AS171" s="101"/>
      <c r="AT171" s="102"/>
      <c r="AU171" s="83"/>
      <c r="AV171" s="41" t="s">
        <v>188</v>
      </c>
      <c r="AW171" s="26"/>
      <c r="AX171" s="26"/>
      <c r="AY171" s="24"/>
      <c r="AZ171" s="24"/>
      <c r="BA171" s="24"/>
      <c r="BB171" s="86"/>
      <c r="BC171" s="25" t="s">
        <v>187</v>
      </c>
      <c r="BD171" s="39"/>
      <c r="BE171" s="82"/>
      <c r="BF171" s="82"/>
      <c r="BG171" s="41" t="s">
        <v>162</v>
      </c>
      <c r="BH171" s="39"/>
      <c r="BI171" s="36"/>
      <c r="BJ171" s="36"/>
      <c r="BK171" s="131"/>
      <c r="BL171" s="90"/>
      <c r="BM171" s="93"/>
    </row>
    <row r="172" spans="1:65" ht="51" hidden="1" customHeight="1" x14ac:dyDescent="0.3">
      <c r="A172" s="116" t="str">
        <f>C172&amp;COUNTIF($C$10:C172,C172)</f>
        <v>0</v>
      </c>
      <c r="B172" s="117"/>
      <c r="C172" s="118"/>
      <c r="D172" s="121"/>
      <c r="E172" s="121"/>
      <c r="F172" s="121"/>
      <c r="G172" s="122"/>
      <c r="H172" s="125"/>
      <c r="I172" s="128" t="str">
        <f>"Posibilidad de recibir o solicitar cualquier dádiva o beneficio a nombre propio o de terceros, con el fin de "&amp;J172</f>
        <v xml:space="preserve">Posibilidad de recibir o solicitar cualquier dádiva o beneficio a nombre propio o de terceros, con el fin de </v>
      </c>
      <c r="J172" s="108"/>
      <c r="K172" s="25" t="s">
        <v>88</v>
      </c>
      <c r="L172" s="26"/>
      <c r="M172" s="109"/>
      <c r="N172" s="108"/>
      <c r="O172" s="105"/>
      <c r="P172" s="112"/>
      <c r="Q172" s="113"/>
      <c r="R172" s="138"/>
      <c r="S172" s="104"/>
      <c r="T172" s="105"/>
      <c r="U172" s="103"/>
      <c r="V172" s="106"/>
      <c r="W172" s="25" t="s">
        <v>93</v>
      </c>
      <c r="X172" s="24"/>
      <c r="Y172" s="27"/>
      <c r="Z172" s="27"/>
      <c r="AA172" s="28"/>
      <c r="AB172" s="29"/>
      <c r="AC172" s="29"/>
      <c r="AD172" s="23"/>
      <c r="AE172" s="23"/>
      <c r="AF172" s="23"/>
      <c r="AG172" s="30"/>
      <c r="AH172" s="23"/>
      <c r="AI172" s="31" t="str">
        <f t="shared" si="7"/>
        <v/>
      </c>
      <c r="AJ172" s="31" t="str">
        <f t="shared" si="6"/>
        <v/>
      </c>
      <c r="AK172" s="23"/>
      <c r="AL172" s="31" t="str">
        <f>IFERROR(VLOOKUP(AJ172&amp;AK172,[2]Tabla_Controles!$B$56:$G$65,5,FALSE),"")</f>
        <v/>
      </c>
      <c r="AM172" s="32" t="str">
        <f t="shared" si="8"/>
        <v/>
      </c>
      <c r="AN172" s="132" t="str">
        <f>IFERROR(AVERAGE(AM172:AM178),"")</f>
        <v/>
      </c>
      <c r="AO172" s="94" t="str">
        <f>IF($AN172=100,"Fuerte",IF($AN172&lt;100,"Moderado",IF($AN172&lt;50,"Débil",IF($AN172=0,"",""))))</f>
        <v/>
      </c>
      <c r="AP172" s="135"/>
      <c r="AQ172" s="98" t="str">
        <f>IFERROR(P172-VLOOKUP(AO172&amp;AP172,[2]Tabla_Controles!$B$77:$E$83,4,0),"")</f>
        <v/>
      </c>
      <c r="AR172" s="101" t="str">
        <f>IF($AQ172="","",IF($AQ172=1,"Muy Baja",IF($AQ172=2,"Baja",IF($AQ172=3,"Media",IF($AQ172=4,"Alta",IF($AQ172=5,"Muy Alta","Muy Baja"))))))</f>
        <v/>
      </c>
      <c r="AS172" s="101">
        <f>T172</f>
        <v>0</v>
      </c>
      <c r="AT172" s="102" t="str">
        <f>IF(OR(AND($AR172="Muy Baja",$AS172="Leve"),AND($AR172="Muy Baja",$AS172="Menor"),AND($AR172="Baja",$AS172="Leve"),AND($AR172="Baja",$AS172="Menor"),AND($AR172="Media",$AS172="Leve")),"Bajo",IF(OR(AND($AR172="Muy baja",$AS172="Moderado"),AND($AR172="Baja",$AS172="Moderado"),AND($AR172="Media",$AS172="Menor"),AND($AR172="Alta",$AS172="Leve")),"Moderado",IF(OR(AND($AR172="Muy Baja",$AS172="Mayor"),AND($AR172="Baja",$AS172="Mayor"),AND($AR172="Media",$AS172="Moderado"),AND($AR172="Alta",$AS172="Menor"),AND($AR172="Alta",$AS172="Moderado"),AND($AR172="Muy Alta",$AS172="Leve"),AND($AR172="Muy Alta",$AS172="Menor")),"Alto",IF(OR(AND($AR172="Muy Baja",$AS172="Catastrófico"),AND($AR172="Baja",$AS172="Catastrófico"),AND($AR172="Media",$AS172="Mayor"),AND($AR172="Media",$AS172="Catastrófico"),AND($AR172="Alta",$AS172="Mayor"),AND($AR172="Alta",$AS172="Catastrófico"),AND($AR172="Muy Alta",$AS172="Moderado"),AND($AR172="Muy Alta",$AS172="Mayor"),AND($AR172="Muy Alta",$AS172="Catastrófico")),"Extremo",""))))</f>
        <v/>
      </c>
      <c r="AU172" s="83"/>
      <c r="AV172" s="41" t="s">
        <v>107</v>
      </c>
      <c r="AW172" s="26"/>
      <c r="AX172" s="26"/>
      <c r="AY172" s="24"/>
      <c r="AZ172" s="24"/>
      <c r="BA172" s="24"/>
      <c r="BB172" s="84"/>
      <c r="BC172" s="25" t="s">
        <v>93</v>
      </c>
      <c r="BD172" s="39"/>
      <c r="BE172" s="82"/>
      <c r="BF172" s="82"/>
      <c r="BG172" s="41" t="s">
        <v>176</v>
      </c>
      <c r="BH172" s="39"/>
      <c r="BI172" s="36"/>
      <c r="BJ172" s="36"/>
      <c r="BK172" s="129"/>
      <c r="BL172" s="88"/>
      <c r="BM172" s="91"/>
    </row>
    <row r="173" spans="1:65" ht="30" hidden="1" customHeight="1" x14ac:dyDescent="0.3">
      <c r="A173" s="116"/>
      <c r="B173" s="117"/>
      <c r="C173" s="119"/>
      <c r="D173" s="121"/>
      <c r="E173" s="121"/>
      <c r="F173" s="121"/>
      <c r="G173" s="123"/>
      <c r="H173" s="126"/>
      <c r="I173" s="128"/>
      <c r="J173" s="108"/>
      <c r="K173" s="25" t="s">
        <v>120</v>
      </c>
      <c r="L173" s="26"/>
      <c r="M173" s="110"/>
      <c r="N173" s="108"/>
      <c r="O173" s="105"/>
      <c r="P173" s="112"/>
      <c r="Q173" s="114"/>
      <c r="R173" s="139"/>
      <c r="S173" s="104"/>
      <c r="T173" s="105"/>
      <c r="U173" s="103"/>
      <c r="V173" s="106"/>
      <c r="W173" s="25" t="s">
        <v>122</v>
      </c>
      <c r="X173" s="24"/>
      <c r="Y173" s="27"/>
      <c r="Z173" s="27"/>
      <c r="AA173" s="28"/>
      <c r="AB173" s="29"/>
      <c r="AC173" s="29"/>
      <c r="AD173" s="23"/>
      <c r="AE173" s="23"/>
      <c r="AF173" s="23"/>
      <c r="AG173" s="30"/>
      <c r="AH173" s="23"/>
      <c r="AI173" s="31" t="str">
        <f t="shared" si="7"/>
        <v/>
      </c>
      <c r="AJ173" s="31" t="str">
        <f t="shared" si="6"/>
        <v/>
      </c>
      <c r="AK173" s="23"/>
      <c r="AL173" s="31" t="str">
        <f>IFERROR(VLOOKUP(AJ173&amp;AK173,[2]Tabla_Controles!$B$56:$G$65,5,FALSE),"")</f>
        <v/>
      </c>
      <c r="AM173" s="32" t="str">
        <f t="shared" si="8"/>
        <v/>
      </c>
      <c r="AN173" s="133"/>
      <c r="AO173" s="95"/>
      <c r="AP173" s="136"/>
      <c r="AQ173" s="99"/>
      <c r="AR173" s="101"/>
      <c r="AS173" s="101"/>
      <c r="AT173" s="102"/>
      <c r="AU173" s="83"/>
      <c r="AV173" s="41" t="s">
        <v>128</v>
      </c>
      <c r="AW173" s="26"/>
      <c r="AX173" s="26"/>
      <c r="AY173" s="24"/>
      <c r="AZ173" s="24"/>
      <c r="BA173" s="24"/>
      <c r="BB173" s="85"/>
      <c r="BC173" s="25" t="s">
        <v>122</v>
      </c>
      <c r="BD173" s="39"/>
      <c r="BE173" s="82"/>
      <c r="BF173" s="82"/>
      <c r="BG173" s="41" t="s">
        <v>188</v>
      </c>
      <c r="BH173" s="39"/>
      <c r="BI173" s="36"/>
      <c r="BJ173" s="36"/>
      <c r="BK173" s="130"/>
      <c r="BL173" s="89"/>
      <c r="BM173" s="92"/>
    </row>
    <row r="174" spans="1:65" ht="30" hidden="1" customHeight="1" x14ac:dyDescent="0.3">
      <c r="A174" s="116"/>
      <c r="B174" s="117"/>
      <c r="C174" s="119"/>
      <c r="D174" s="121"/>
      <c r="E174" s="121"/>
      <c r="F174" s="121"/>
      <c r="G174" s="123"/>
      <c r="H174" s="126"/>
      <c r="I174" s="128"/>
      <c r="J174" s="108"/>
      <c r="K174" s="25" t="s">
        <v>135</v>
      </c>
      <c r="L174" s="26"/>
      <c r="M174" s="110"/>
      <c r="N174" s="108"/>
      <c r="O174" s="105"/>
      <c r="P174" s="112"/>
      <c r="Q174" s="114"/>
      <c r="R174" s="139"/>
      <c r="S174" s="104"/>
      <c r="T174" s="105"/>
      <c r="U174" s="103"/>
      <c r="V174" s="106"/>
      <c r="W174" s="25" t="s">
        <v>137</v>
      </c>
      <c r="X174" s="24"/>
      <c r="Y174" s="27"/>
      <c r="Z174" s="27"/>
      <c r="AA174" s="28"/>
      <c r="AB174" s="29"/>
      <c r="AC174" s="29"/>
      <c r="AD174" s="23"/>
      <c r="AE174" s="23"/>
      <c r="AF174" s="23"/>
      <c r="AG174" s="30"/>
      <c r="AH174" s="23"/>
      <c r="AI174" s="31" t="str">
        <f t="shared" si="7"/>
        <v/>
      </c>
      <c r="AJ174" s="31" t="str">
        <f t="shared" si="6"/>
        <v/>
      </c>
      <c r="AK174" s="23"/>
      <c r="AL174" s="31" t="str">
        <f>IFERROR(VLOOKUP(AJ174&amp;AK174,[2]Tabla_Controles!$B$56:$G$65,5,FALSE),"")</f>
        <v/>
      </c>
      <c r="AM174" s="32" t="str">
        <f t="shared" si="8"/>
        <v/>
      </c>
      <c r="AN174" s="133"/>
      <c r="AO174" s="95"/>
      <c r="AP174" s="136"/>
      <c r="AQ174" s="99"/>
      <c r="AR174" s="101"/>
      <c r="AS174" s="101"/>
      <c r="AT174" s="102"/>
      <c r="AU174" s="83"/>
      <c r="AV174" s="41" t="s">
        <v>141</v>
      </c>
      <c r="AW174" s="26"/>
      <c r="AX174" s="26"/>
      <c r="AY174" s="24"/>
      <c r="AZ174" s="24"/>
      <c r="BA174" s="24"/>
      <c r="BB174" s="85"/>
      <c r="BC174" s="25" t="s">
        <v>137</v>
      </c>
      <c r="BD174" s="39"/>
      <c r="BE174" s="82"/>
      <c r="BF174" s="82"/>
      <c r="BG174" s="41" t="s">
        <v>107</v>
      </c>
      <c r="BH174" s="39"/>
      <c r="BI174" s="36"/>
      <c r="BJ174" s="36"/>
      <c r="BK174" s="130"/>
      <c r="BL174" s="89"/>
      <c r="BM174" s="92"/>
    </row>
    <row r="175" spans="1:65" ht="30" hidden="1" customHeight="1" x14ac:dyDescent="0.3">
      <c r="A175" s="116"/>
      <c r="B175" s="117"/>
      <c r="C175" s="119"/>
      <c r="D175" s="121"/>
      <c r="E175" s="121"/>
      <c r="F175" s="121"/>
      <c r="G175" s="123"/>
      <c r="H175" s="126"/>
      <c r="I175" s="128"/>
      <c r="J175" s="108"/>
      <c r="K175" s="25" t="s">
        <v>144</v>
      </c>
      <c r="L175" s="26"/>
      <c r="M175" s="110"/>
      <c r="N175" s="108"/>
      <c r="O175" s="105"/>
      <c r="P175" s="112"/>
      <c r="Q175" s="114"/>
      <c r="R175" s="139"/>
      <c r="S175" s="104"/>
      <c r="T175" s="105"/>
      <c r="U175" s="103"/>
      <c r="V175" s="106"/>
      <c r="W175" s="25" t="s">
        <v>146</v>
      </c>
      <c r="X175" s="24"/>
      <c r="Y175" s="27"/>
      <c r="Z175" s="27"/>
      <c r="AA175" s="28"/>
      <c r="AB175" s="29"/>
      <c r="AC175" s="29"/>
      <c r="AD175" s="23"/>
      <c r="AE175" s="23"/>
      <c r="AF175" s="23"/>
      <c r="AG175" s="30"/>
      <c r="AH175" s="23"/>
      <c r="AI175" s="31" t="str">
        <f t="shared" si="7"/>
        <v/>
      </c>
      <c r="AJ175" s="31" t="str">
        <f t="shared" si="6"/>
        <v/>
      </c>
      <c r="AK175" s="23"/>
      <c r="AL175" s="31" t="str">
        <f>IFERROR(VLOOKUP(AJ175&amp;AK175,[2]Tabla_Controles!$B$56:$G$65,5,FALSE),"")</f>
        <v/>
      </c>
      <c r="AM175" s="32" t="str">
        <f t="shared" si="8"/>
        <v/>
      </c>
      <c r="AN175" s="133"/>
      <c r="AO175" s="95"/>
      <c r="AP175" s="136"/>
      <c r="AQ175" s="99"/>
      <c r="AR175" s="101"/>
      <c r="AS175" s="101"/>
      <c r="AT175" s="102"/>
      <c r="AU175" s="83"/>
      <c r="AV175" s="41" t="s">
        <v>151</v>
      </c>
      <c r="AW175" s="26"/>
      <c r="AX175" s="26"/>
      <c r="AY175" s="24"/>
      <c r="AZ175" s="24"/>
      <c r="BA175" s="24"/>
      <c r="BB175" s="85"/>
      <c r="BC175" s="25" t="s">
        <v>146</v>
      </c>
      <c r="BD175" s="39"/>
      <c r="BE175" s="82"/>
      <c r="BF175" s="82"/>
      <c r="BG175" s="41" t="s">
        <v>128</v>
      </c>
      <c r="BH175" s="39"/>
      <c r="BI175" s="36"/>
      <c r="BJ175" s="36"/>
      <c r="BK175" s="130"/>
      <c r="BL175" s="89"/>
      <c r="BM175" s="92"/>
    </row>
    <row r="176" spans="1:65" ht="30" hidden="1" customHeight="1" x14ac:dyDescent="0.3">
      <c r="A176" s="116"/>
      <c r="B176" s="117"/>
      <c r="C176" s="119"/>
      <c r="D176" s="121"/>
      <c r="E176" s="121"/>
      <c r="F176" s="121"/>
      <c r="G176" s="123"/>
      <c r="H176" s="126"/>
      <c r="I176" s="128"/>
      <c r="J176" s="108"/>
      <c r="K176" s="25" t="s">
        <v>154</v>
      </c>
      <c r="L176" s="26"/>
      <c r="M176" s="110"/>
      <c r="N176" s="108"/>
      <c r="O176" s="105"/>
      <c r="P176" s="112"/>
      <c r="Q176" s="114"/>
      <c r="R176" s="139"/>
      <c r="S176" s="104"/>
      <c r="T176" s="105"/>
      <c r="U176" s="103"/>
      <c r="V176" s="106"/>
      <c r="W176" s="25" t="s">
        <v>156</v>
      </c>
      <c r="X176" s="24"/>
      <c r="Y176" s="27"/>
      <c r="Z176" s="27"/>
      <c r="AA176" s="28"/>
      <c r="AB176" s="29"/>
      <c r="AC176" s="29"/>
      <c r="AD176" s="23"/>
      <c r="AE176" s="23"/>
      <c r="AF176" s="23"/>
      <c r="AG176" s="30"/>
      <c r="AH176" s="23"/>
      <c r="AI176" s="31" t="str">
        <f t="shared" si="7"/>
        <v/>
      </c>
      <c r="AJ176" s="31" t="str">
        <f t="shared" si="6"/>
        <v/>
      </c>
      <c r="AK176" s="23"/>
      <c r="AL176" s="31" t="str">
        <f>IFERROR(VLOOKUP(AJ176&amp;AK176,[2]Tabla_Controles!$B$56:$G$65,5,FALSE),"")</f>
        <v/>
      </c>
      <c r="AM176" s="32" t="str">
        <f t="shared" si="8"/>
        <v/>
      </c>
      <c r="AN176" s="133"/>
      <c r="AO176" s="95"/>
      <c r="AP176" s="136"/>
      <c r="AQ176" s="99"/>
      <c r="AR176" s="101"/>
      <c r="AS176" s="101"/>
      <c r="AT176" s="102"/>
      <c r="AU176" s="83"/>
      <c r="AV176" s="41" t="s">
        <v>162</v>
      </c>
      <c r="AW176" s="26"/>
      <c r="AX176" s="26"/>
      <c r="AY176" s="24"/>
      <c r="AZ176" s="24"/>
      <c r="BA176" s="24"/>
      <c r="BB176" s="85"/>
      <c r="BC176" s="25" t="s">
        <v>156</v>
      </c>
      <c r="BD176" s="39"/>
      <c r="BE176" s="82"/>
      <c r="BF176" s="82"/>
      <c r="BG176" s="41" t="s">
        <v>141</v>
      </c>
      <c r="BH176" s="39"/>
      <c r="BI176" s="36"/>
      <c r="BJ176" s="36"/>
      <c r="BK176" s="130"/>
      <c r="BL176" s="89"/>
      <c r="BM176" s="92"/>
    </row>
    <row r="177" spans="1:65" ht="30" hidden="1" customHeight="1" x14ac:dyDescent="0.3">
      <c r="A177" s="116"/>
      <c r="B177" s="117"/>
      <c r="C177" s="119"/>
      <c r="D177" s="121"/>
      <c r="E177" s="121"/>
      <c r="F177" s="121"/>
      <c r="G177" s="123"/>
      <c r="H177" s="126"/>
      <c r="I177" s="128"/>
      <c r="J177" s="108"/>
      <c r="K177" s="25" t="s">
        <v>169</v>
      </c>
      <c r="L177" s="26"/>
      <c r="M177" s="110"/>
      <c r="N177" s="108"/>
      <c r="O177" s="105"/>
      <c r="P177" s="112"/>
      <c r="Q177" s="114"/>
      <c r="R177" s="139"/>
      <c r="S177" s="104"/>
      <c r="T177" s="105"/>
      <c r="U177" s="103"/>
      <c r="V177" s="106"/>
      <c r="W177" s="25" t="s">
        <v>171</v>
      </c>
      <c r="X177" s="24"/>
      <c r="Y177" s="27"/>
      <c r="Z177" s="27"/>
      <c r="AA177" s="28"/>
      <c r="AB177" s="29"/>
      <c r="AC177" s="29"/>
      <c r="AD177" s="23"/>
      <c r="AE177" s="23"/>
      <c r="AF177" s="23"/>
      <c r="AG177" s="30"/>
      <c r="AH177" s="23"/>
      <c r="AI177" s="31" t="str">
        <f t="shared" si="7"/>
        <v/>
      </c>
      <c r="AJ177" s="31" t="str">
        <f t="shared" si="6"/>
        <v/>
      </c>
      <c r="AK177" s="23"/>
      <c r="AL177" s="31" t="str">
        <f>IFERROR(VLOOKUP(AJ177&amp;AK177,[2]Tabla_Controles!$B$56:$G$65,5,FALSE),"")</f>
        <v/>
      </c>
      <c r="AM177" s="32" t="str">
        <f t="shared" si="8"/>
        <v/>
      </c>
      <c r="AN177" s="133"/>
      <c r="AO177" s="95"/>
      <c r="AP177" s="136"/>
      <c r="AQ177" s="99"/>
      <c r="AR177" s="101"/>
      <c r="AS177" s="101"/>
      <c r="AT177" s="102"/>
      <c r="AU177" s="83"/>
      <c r="AV177" s="41" t="s">
        <v>176</v>
      </c>
      <c r="AW177" s="26"/>
      <c r="AX177" s="26"/>
      <c r="AY177" s="24"/>
      <c r="AZ177" s="24"/>
      <c r="BA177" s="24"/>
      <c r="BB177" s="85"/>
      <c r="BC177" s="25" t="s">
        <v>171</v>
      </c>
      <c r="BD177" s="39"/>
      <c r="BE177" s="82"/>
      <c r="BF177" s="82"/>
      <c r="BG177" s="41" t="s">
        <v>151</v>
      </c>
      <c r="BH177" s="39"/>
      <c r="BI177" s="36"/>
      <c r="BJ177" s="36"/>
      <c r="BK177" s="130"/>
      <c r="BL177" s="89"/>
      <c r="BM177" s="92"/>
    </row>
    <row r="178" spans="1:65" ht="30" hidden="1" customHeight="1" x14ac:dyDescent="0.3">
      <c r="A178" s="116"/>
      <c r="B178" s="117"/>
      <c r="C178" s="120"/>
      <c r="D178" s="121"/>
      <c r="E178" s="121"/>
      <c r="F178" s="121"/>
      <c r="G178" s="124"/>
      <c r="H178" s="127"/>
      <c r="I178" s="128"/>
      <c r="J178" s="108"/>
      <c r="K178" s="25" t="s">
        <v>186</v>
      </c>
      <c r="L178" s="26"/>
      <c r="M178" s="111"/>
      <c r="N178" s="108"/>
      <c r="O178" s="105"/>
      <c r="P178" s="112"/>
      <c r="Q178" s="115"/>
      <c r="R178" s="140"/>
      <c r="S178" s="104"/>
      <c r="T178" s="105"/>
      <c r="U178" s="103"/>
      <c r="V178" s="106"/>
      <c r="W178" s="25" t="s">
        <v>187</v>
      </c>
      <c r="X178" s="24"/>
      <c r="Y178" s="27"/>
      <c r="Z178" s="27"/>
      <c r="AA178" s="28"/>
      <c r="AB178" s="29"/>
      <c r="AC178" s="29"/>
      <c r="AD178" s="23"/>
      <c r="AE178" s="23"/>
      <c r="AF178" s="23"/>
      <c r="AG178" s="30"/>
      <c r="AH178" s="23"/>
      <c r="AI178" s="31" t="str">
        <f t="shared" si="7"/>
        <v/>
      </c>
      <c r="AJ178" s="31" t="str">
        <f t="shared" si="6"/>
        <v/>
      </c>
      <c r="AK178" s="23"/>
      <c r="AL178" s="31" t="str">
        <f>IFERROR(VLOOKUP(AJ178&amp;AK178,[2]Tabla_Controles!$B$56:$G$65,5,FALSE),"")</f>
        <v/>
      </c>
      <c r="AM178" s="32" t="str">
        <f t="shared" si="8"/>
        <v/>
      </c>
      <c r="AN178" s="134"/>
      <c r="AO178" s="96"/>
      <c r="AP178" s="137"/>
      <c r="AQ178" s="100"/>
      <c r="AR178" s="101"/>
      <c r="AS178" s="101"/>
      <c r="AT178" s="102"/>
      <c r="AU178" s="83"/>
      <c r="AV178" s="41" t="s">
        <v>188</v>
      </c>
      <c r="AW178" s="26"/>
      <c r="AX178" s="26"/>
      <c r="AY178" s="24"/>
      <c r="AZ178" s="24"/>
      <c r="BA178" s="24"/>
      <c r="BB178" s="86"/>
      <c r="BC178" s="25" t="s">
        <v>187</v>
      </c>
      <c r="BD178" s="39"/>
      <c r="BE178" s="82"/>
      <c r="BF178" s="82"/>
      <c r="BG178" s="41" t="s">
        <v>162</v>
      </c>
      <c r="BH178" s="39"/>
      <c r="BI178" s="36"/>
      <c r="BJ178" s="36"/>
      <c r="BK178" s="131"/>
      <c r="BL178" s="90"/>
      <c r="BM178" s="93"/>
    </row>
    <row r="179" spans="1:65" ht="51" hidden="1" customHeight="1" x14ac:dyDescent="0.3">
      <c r="A179" s="116" t="str">
        <f>C179&amp;COUNTIF($C$10:C179,C179)</f>
        <v>0</v>
      </c>
      <c r="B179" s="117"/>
      <c r="C179" s="118"/>
      <c r="D179" s="121"/>
      <c r="E179" s="121"/>
      <c r="F179" s="121"/>
      <c r="G179" s="122"/>
      <c r="H179" s="125"/>
      <c r="I179" s="128" t="str">
        <f>"Posibilidad de recibir o solicitar cualquier dádiva o beneficio a nombre propio o de terceros, con el fin de "&amp;J179</f>
        <v xml:space="preserve">Posibilidad de recibir o solicitar cualquier dádiva o beneficio a nombre propio o de terceros, con el fin de </v>
      </c>
      <c r="J179" s="108"/>
      <c r="K179" s="25" t="s">
        <v>88</v>
      </c>
      <c r="L179" s="26"/>
      <c r="M179" s="109"/>
      <c r="N179" s="108"/>
      <c r="O179" s="105"/>
      <c r="P179" s="112"/>
      <c r="Q179" s="113"/>
      <c r="R179" s="103"/>
      <c r="S179" s="104"/>
      <c r="T179" s="105"/>
      <c r="U179" s="103"/>
      <c r="V179" s="106"/>
      <c r="W179" s="25" t="s">
        <v>93</v>
      </c>
      <c r="X179" s="24"/>
      <c r="Y179" s="27"/>
      <c r="Z179" s="27"/>
      <c r="AA179" s="28"/>
      <c r="AB179" s="23"/>
      <c r="AC179" s="23"/>
      <c r="AD179" s="23"/>
      <c r="AE179" s="23"/>
      <c r="AF179" s="23"/>
      <c r="AG179" s="30"/>
      <c r="AH179" s="23"/>
      <c r="AI179" s="31" t="str">
        <f t="shared" si="7"/>
        <v/>
      </c>
      <c r="AJ179" s="31" t="str">
        <f t="shared" si="6"/>
        <v/>
      </c>
      <c r="AK179" s="23"/>
      <c r="AL179" s="31" t="str">
        <f>IFERROR(VLOOKUP(AJ179&amp;AK179,[2]Tabla_Controles!$B$56:$G$65,5,FALSE),"")</f>
        <v/>
      </c>
      <c r="AM179" s="32" t="str">
        <f t="shared" si="8"/>
        <v/>
      </c>
      <c r="AN179" s="107" t="str">
        <f>IFERROR(AVERAGE(AM179:AM185),"")</f>
        <v/>
      </c>
      <c r="AO179" s="94" t="str">
        <f>IF($AN179=100,"Fuerte",IF($AN179&lt;100,"Moderado",IF($AN179&lt;50,"Débil",IF($AN179=0,"",""))))</f>
        <v/>
      </c>
      <c r="AP179" s="97"/>
      <c r="AQ179" s="98" t="str">
        <f>IFERROR(P179-VLOOKUP(AO179&amp;AP179,[2]Tabla_Controles!$B$77:$E$83,4,0),"")</f>
        <v/>
      </c>
      <c r="AR179" s="101" t="str">
        <f>IF($AQ179="","",IF($AQ179=1,"Muy Baja",IF($AQ179=2,"Baja",IF($AQ179=3,"Media",IF($AQ179=4,"Alta",IF($AQ179=5,"Muy Alta","Muy Baja"))))))</f>
        <v/>
      </c>
      <c r="AS179" s="101">
        <f>T179</f>
        <v>0</v>
      </c>
      <c r="AT179" s="102" t="str">
        <f>IF(OR(AND($AR179="Muy Baja",$AS179="Leve"),AND($AR179="Muy Baja",$AS179="Menor"),AND($AR179="Baja",$AS179="Leve"),AND($AR179="Baja",$AS179="Menor"),AND($AR179="Media",$AS179="Leve")),"Bajo",IF(OR(AND($AR179="Muy baja",$AS179="Moderado"),AND($AR179="Baja",$AS179="Moderado"),AND($AR179="Media",$AS179="Menor"),AND($AR179="Alta",$AS179="Leve")),"Moderado",IF(OR(AND($AR179="Muy Baja",$AS179="Mayor"),AND($AR179="Baja",$AS179="Mayor"),AND($AR179="Media",$AS179="Moderado"),AND($AR179="Alta",$AS179="Menor"),AND($AR179="Alta",$AS179="Moderado"),AND($AR179="Muy Alta",$AS179="Leve"),AND($AR179="Muy Alta",$AS179="Menor")),"Alto",IF(OR(AND($AR179="Muy Baja",$AS179="Catastrófico"),AND($AR179="Baja",$AS179="Catastrófico"),AND($AR179="Media",$AS179="Mayor"),AND($AR179="Media",$AS179="Catastrófico"),AND($AR179="Alta",$AS179="Mayor"),AND($AR179="Alta",$AS179="Catastrófico"),AND($AR179="Muy Alta",$AS179="Moderado"),AND($AR179="Muy Alta",$AS179="Mayor"),AND($AR179="Muy Alta",$AS179="Catastrófico")),"Extremo",""))))</f>
        <v/>
      </c>
      <c r="AU179" s="83"/>
      <c r="AV179" s="41" t="s">
        <v>107</v>
      </c>
      <c r="AW179" s="26"/>
      <c r="AX179" s="26"/>
      <c r="AY179" s="24"/>
      <c r="AZ179" s="24"/>
      <c r="BA179" s="24"/>
      <c r="BB179" s="84"/>
      <c r="BC179" s="25" t="s">
        <v>93</v>
      </c>
      <c r="BD179" s="39"/>
      <c r="BE179" s="82"/>
      <c r="BF179" s="82"/>
      <c r="BG179" s="41" t="s">
        <v>176</v>
      </c>
      <c r="BH179" s="39"/>
      <c r="BI179" s="36"/>
      <c r="BJ179" s="36"/>
      <c r="BK179" s="87"/>
      <c r="BL179" s="88"/>
      <c r="BM179" s="91"/>
    </row>
    <row r="180" spans="1:65" ht="30" hidden="1" customHeight="1" x14ac:dyDescent="0.3">
      <c r="A180" s="116"/>
      <c r="B180" s="117"/>
      <c r="C180" s="119"/>
      <c r="D180" s="121"/>
      <c r="E180" s="121"/>
      <c r="F180" s="121"/>
      <c r="G180" s="123"/>
      <c r="H180" s="126"/>
      <c r="I180" s="128"/>
      <c r="J180" s="108"/>
      <c r="K180" s="25" t="s">
        <v>120</v>
      </c>
      <c r="L180" s="26"/>
      <c r="M180" s="110"/>
      <c r="N180" s="108"/>
      <c r="O180" s="105"/>
      <c r="P180" s="112"/>
      <c r="Q180" s="114"/>
      <c r="R180" s="103"/>
      <c r="S180" s="104"/>
      <c r="T180" s="105"/>
      <c r="U180" s="103"/>
      <c r="V180" s="106"/>
      <c r="W180" s="25" t="s">
        <v>122</v>
      </c>
      <c r="X180" s="24"/>
      <c r="Y180" s="27"/>
      <c r="Z180" s="27"/>
      <c r="AA180" s="28"/>
      <c r="AB180" s="23"/>
      <c r="AC180" s="23"/>
      <c r="AD180" s="23"/>
      <c r="AE180" s="23"/>
      <c r="AF180" s="23"/>
      <c r="AG180" s="30"/>
      <c r="AH180" s="23"/>
      <c r="AI180" s="31" t="str">
        <f t="shared" si="7"/>
        <v/>
      </c>
      <c r="AJ180" s="31" t="str">
        <f t="shared" si="6"/>
        <v/>
      </c>
      <c r="AK180" s="23"/>
      <c r="AL180" s="31" t="str">
        <f>IFERROR(VLOOKUP(AJ180&amp;AK180,[2]Tabla_Controles!$B$56:$G$65,5,FALSE),"")</f>
        <v/>
      </c>
      <c r="AM180" s="32" t="str">
        <f t="shared" si="8"/>
        <v/>
      </c>
      <c r="AN180" s="107"/>
      <c r="AO180" s="95"/>
      <c r="AP180" s="97"/>
      <c r="AQ180" s="99"/>
      <c r="AR180" s="101"/>
      <c r="AS180" s="101"/>
      <c r="AT180" s="102"/>
      <c r="AU180" s="83"/>
      <c r="AV180" s="41" t="s">
        <v>128</v>
      </c>
      <c r="AW180" s="26"/>
      <c r="AX180" s="26"/>
      <c r="AY180" s="24"/>
      <c r="AZ180" s="24"/>
      <c r="BA180" s="24"/>
      <c r="BB180" s="85"/>
      <c r="BC180" s="25" t="s">
        <v>122</v>
      </c>
      <c r="BD180" s="39"/>
      <c r="BE180" s="82"/>
      <c r="BF180" s="82"/>
      <c r="BG180" s="41" t="s">
        <v>188</v>
      </c>
      <c r="BH180" s="39"/>
      <c r="BI180" s="36"/>
      <c r="BJ180" s="36"/>
      <c r="BK180" s="87"/>
      <c r="BL180" s="89"/>
      <c r="BM180" s="92"/>
    </row>
    <row r="181" spans="1:65" ht="30" hidden="1" customHeight="1" x14ac:dyDescent="0.3">
      <c r="A181" s="116"/>
      <c r="B181" s="117"/>
      <c r="C181" s="119"/>
      <c r="D181" s="121"/>
      <c r="E181" s="121"/>
      <c r="F181" s="121"/>
      <c r="G181" s="123"/>
      <c r="H181" s="126"/>
      <c r="I181" s="128"/>
      <c r="J181" s="108"/>
      <c r="K181" s="25" t="s">
        <v>135</v>
      </c>
      <c r="L181" s="26"/>
      <c r="M181" s="110"/>
      <c r="N181" s="108"/>
      <c r="O181" s="105"/>
      <c r="P181" s="112"/>
      <c r="Q181" s="114"/>
      <c r="R181" s="103"/>
      <c r="S181" s="104"/>
      <c r="T181" s="105"/>
      <c r="U181" s="103"/>
      <c r="V181" s="106"/>
      <c r="W181" s="25" t="s">
        <v>137</v>
      </c>
      <c r="X181" s="24"/>
      <c r="Y181" s="27"/>
      <c r="Z181" s="27"/>
      <c r="AA181" s="28"/>
      <c r="AB181" s="23"/>
      <c r="AC181" s="23"/>
      <c r="AD181" s="23"/>
      <c r="AE181" s="23"/>
      <c r="AF181" s="23"/>
      <c r="AG181" s="30"/>
      <c r="AH181" s="23"/>
      <c r="AI181" s="31" t="str">
        <f t="shared" si="7"/>
        <v/>
      </c>
      <c r="AJ181" s="31" t="str">
        <f t="shared" si="6"/>
        <v/>
      </c>
      <c r="AK181" s="23"/>
      <c r="AL181" s="31" t="str">
        <f>IFERROR(VLOOKUP(AJ181&amp;AK181,[2]Tabla_Controles!$B$56:$G$65,5,FALSE),"")</f>
        <v/>
      </c>
      <c r="AM181" s="32" t="str">
        <f t="shared" si="8"/>
        <v/>
      </c>
      <c r="AN181" s="107"/>
      <c r="AO181" s="95"/>
      <c r="AP181" s="97"/>
      <c r="AQ181" s="99"/>
      <c r="AR181" s="101"/>
      <c r="AS181" s="101"/>
      <c r="AT181" s="102"/>
      <c r="AU181" s="83"/>
      <c r="AV181" s="41" t="s">
        <v>141</v>
      </c>
      <c r="AW181" s="26"/>
      <c r="AX181" s="26"/>
      <c r="AY181" s="24"/>
      <c r="AZ181" s="24"/>
      <c r="BA181" s="24"/>
      <c r="BB181" s="85"/>
      <c r="BC181" s="25" t="s">
        <v>137</v>
      </c>
      <c r="BD181" s="39"/>
      <c r="BE181" s="82"/>
      <c r="BF181" s="82"/>
      <c r="BG181" s="41" t="s">
        <v>107</v>
      </c>
      <c r="BH181" s="39"/>
      <c r="BI181" s="36"/>
      <c r="BJ181" s="36"/>
      <c r="BK181" s="87"/>
      <c r="BL181" s="89"/>
      <c r="BM181" s="92"/>
    </row>
    <row r="182" spans="1:65" ht="30" hidden="1" customHeight="1" x14ac:dyDescent="0.3">
      <c r="A182" s="116"/>
      <c r="B182" s="117"/>
      <c r="C182" s="119"/>
      <c r="D182" s="121"/>
      <c r="E182" s="121"/>
      <c r="F182" s="121"/>
      <c r="G182" s="123"/>
      <c r="H182" s="126"/>
      <c r="I182" s="128"/>
      <c r="J182" s="108"/>
      <c r="K182" s="25" t="s">
        <v>144</v>
      </c>
      <c r="L182" s="26"/>
      <c r="M182" s="110"/>
      <c r="N182" s="108"/>
      <c r="O182" s="105"/>
      <c r="P182" s="112"/>
      <c r="Q182" s="114"/>
      <c r="R182" s="103"/>
      <c r="S182" s="104"/>
      <c r="T182" s="105"/>
      <c r="U182" s="103"/>
      <c r="V182" s="106"/>
      <c r="W182" s="25" t="s">
        <v>146</v>
      </c>
      <c r="X182" s="24"/>
      <c r="Y182" s="27"/>
      <c r="Z182" s="27"/>
      <c r="AA182" s="28"/>
      <c r="AB182" s="23"/>
      <c r="AC182" s="23"/>
      <c r="AD182" s="23"/>
      <c r="AE182" s="23"/>
      <c r="AF182" s="23"/>
      <c r="AG182" s="30"/>
      <c r="AH182" s="23"/>
      <c r="AI182" s="31" t="str">
        <f t="shared" si="7"/>
        <v/>
      </c>
      <c r="AJ182" s="31" t="str">
        <f t="shared" si="6"/>
        <v/>
      </c>
      <c r="AK182" s="23"/>
      <c r="AL182" s="31" t="str">
        <f>IFERROR(VLOOKUP(AJ182&amp;AK182,[2]Tabla_Controles!$B$56:$G$65,5,FALSE),"")</f>
        <v/>
      </c>
      <c r="AM182" s="32" t="str">
        <f t="shared" si="8"/>
        <v/>
      </c>
      <c r="AN182" s="107"/>
      <c r="AO182" s="95"/>
      <c r="AP182" s="97"/>
      <c r="AQ182" s="99"/>
      <c r="AR182" s="101"/>
      <c r="AS182" s="101"/>
      <c r="AT182" s="102"/>
      <c r="AU182" s="83"/>
      <c r="AV182" s="41" t="s">
        <v>151</v>
      </c>
      <c r="AW182" s="26"/>
      <c r="AX182" s="26"/>
      <c r="AY182" s="24"/>
      <c r="AZ182" s="24"/>
      <c r="BA182" s="24"/>
      <c r="BB182" s="85"/>
      <c r="BC182" s="25" t="s">
        <v>146</v>
      </c>
      <c r="BD182" s="39"/>
      <c r="BE182" s="82"/>
      <c r="BF182" s="82"/>
      <c r="BG182" s="41" t="s">
        <v>128</v>
      </c>
      <c r="BH182" s="39"/>
      <c r="BI182" s="36"/>
      <c r="BJ182" s="36"/>
      <c r="BK182" s="87"/>
      <c r="BL182" s="89"/>
      <c r="BM182" s="92"/>
    </row>
    <row r="183" spans="1:65" ht="30" hidden="1" customHeight="1" x14ac:dyDescent="0.3">
      <c r="A183" s="116"/>
      <c r="B183" s="117"/>
      <c r="C183" s="119"/>
      <c r="D183" s="121"/>
      <c r="E183" s="121"/>
      <c r="F183" s="121"/>
      <c r="G183" s="123"/>
      <c r="H183" s="126"/>
      <c r="I183" s="128"/>
      <c r="J183" s="108"/>
      <c r="K183" s="25" t="s">
        <v>154</v>
      </c>
      <c r="L183" s="26"/>
      <c r="M183" s="110"/>
      <c r="N183" s="108"/>
      <c r="O183" s="105"/>
      <c r="P183" s="112"/>
      <c r="Q183" s="114"/>
      <c r="R183" s="103"/>
      <c r="S183" s="104"/>
      <c r="T183" s="105"/>
      <c r="U183" s="103"/>
      <c r="V183" s="106"/>
      <c r="W183" s="25" t="s">
        <v>156</v>
      </c>
      <c r="X183" s="24"/>
      <c r="Y183" s="27"/>
      <c r="Z183" s="27"/>
      <c r="AA183" s="28"/>
      <c r="AB183" s="23"/>
      <c r="AC183" s="23"/>
      <c r="AD183" s="23"/>
      <c r="AE183" s="23"/>
      <c r="AF183" s="23"/>
      <c r="AG183" s="30"/>
      <c r="AH183" s="23"/>
      <c r="AI183" s="31" t="str">
        <f t="shared" si="7"/>
        <v/>
      </c>
      <c r="AJ183" s="31" t="str">
        <f t="shared" si="6"/>
        <v/>
      </c>
      <c r="AK183" s="23"/>
      <c r="AL183" s="31" t="str">
        <f>IFERROR(VLOOKUP(AJ183&amp;AK183,[2]Tabla_Controles!$B$56:$G$65,5,FALSE),"")</f>
        <v/>
      </c>
      <c r="AM183" s="32" t="str">
        <f t="shared" si="8"/>
        <v/>
      </c>
      <c r="AN183" s="107"/>
      <c r="AO183" s="95"/>
      <c r="AP183" s="97"/>
      <c r="AQ183" s="99"/>
      <c r="AR183" s="101"/>
      <c r="AS183" s="101"/>
      <c r="AT183" s="102"/>
      <c r="AU183" s="83"/>
      <c r="AV183" s="41" t="s">
        <v>162</v>
      </c>
      <c r="AW183" s="26"/>
      <c r="AX183" s="26"/>
      <c r="AY183" s="24"/>
      <c r="AZ183" s="24"/>
      <c r="BA183" s="24"/>
      <c r="BB183" s="85"/>
      <c r="BC183" s="25" t="s">
        <v>156</v>
      </c>
      <c r="BD183" s="39"/>
      <c r="BE183" s="82"/>
      <c r="BF183" s="82"/>
      <c r="BG183" s="41" t="s">
        <v>141</v>
      </c>
      <c r="BH183" s="39"/>
      <c r="BI183" s="36"/>
      <c r="BJ183" s="36"/>
      <c r="BK183" s="87"/>
      <c r="BL183" s="89"/>
      <c r="BM183" s="92"/>
    </row>
    <row r="184" spans="1:65" ht="30" hidden="1" customHeight="1" x14ac:dyDescent="0.3">
      <c r="A184" s="116"/>
      <c r="B184" s="117"/>
      <c r="C184" s="119"/>
      <c r="D184" s="121"/>
      <c r="E184" s="121"/>
      <c r="F184" s="121"/>
      <c r="G184" s="123"/>
      <c r="H184" s="126"/>
      <c r="I184" s="128"/>
      <c r="J184" s="108"/>
      <c r="K184" s="25" t="s">
        <v>169</v>
      </c>
      <c r="L184" s="26"/>
      <c r="M184" s="110"/>
      <c r="N184" s="108"/>
      <c r="O184" s="105"/>
      <c r="P184" s="112"/>
      <c r="Q184" s="114"/>
      <c r="R184" s="103"/>
      <c r="S184" s="104"/>
      <c r="T184" s="105"/>
      <c r="U184" s="103"/>
      <c r="V184" s="106"/>
      <c r="W184" s="25" t="s">
        <v>171</v>
      </c>
      <c r="X184" s="24"/>
      <c r="Y184" s="27"/>
      <c r="Z184" s="27"/>
      <c r="AA184" s="28"/>
      <c r="AB184" s="23"/>
      <c r="AC184" s="23"/>
      <c r="AD184" s="23"/>
      <c r="AE184" s="23"/>
      <c r="AF184" s="23"/>
      <c r="AG184" s="30"/>
      <c r="AH184" s="23"/>
      <c r="AI184" s="31" t="str">
        <f t="shared" si="7"/>
        <v/>
      </c>
      <c r="AJ184" s="31" t="str">
        <f t="shared" si="6"/>
        <v/>
      </c>
      <c r="AK184" s="23"/>
      <c r="AL184" s="31" t="str">
        <f>IFERROR(VLOOKUP(AJ184&amp;AK184,[2]Tabla_Controles!$B$56:$G$65,5,FALSE),"")</f>
        <v/>
      </c>
      <c r="AM184" s="32" t="str">
        <f t="shared" si="8"/>
        <v/>
      </c>
      <c r="AN184" s="107"/>
      <c r="AO184" s="95"/>
      <c r="AP184" s="97"/>
      <c r="AQ184" s="99"/>
      <c r="AR184" s="101"/>
      <c r="AS184" s="101"/>
      <c r="AT184" s="102"/>
      <c r="AU184" s="83"/>
      <c r="AV184" s="41" t="s">
        <v>176</v>
      </c>
      <c r="AW184" s="26"/>
      <c r="AX184" s="26"/>
      <c r="AY184" s="24"/>
      <c r="AZ184" s="24"/>
      <c r="BA184" s="24"/>
      <c r="BB184" s="85"/>
      <c r="BC184" s="25" t="s">
        <v>171</v>
      </c>
      <c r="BD184" s="39"/>
      <c r="BE184" s="82"/>
      <c r="BF184" s="82"/>
      <c r="BG184" s="41" t="s">
        <v>151</v>
      </c>
      <c r="BH184" s="39"/>
      <c r="BI184" s="36"/>
      <c r="BJ184" s="36"/>
      <c r="BK184" s="87"/>
      <c r="BL184" s="89"/>
      <c r="BM184" s="92"/>
    </row>
    <row r="185" spans="1:65" ht="30" hidden="1" customHeight="1" x14ac:dyDescent="0.3">
      <c r="A185" s="116"/>
      <c r="B185" s="117"/>
      <c r="C185" s="120"/>
      <c r="D185" s="121"/>
      <c r="E185" s="121"/>
      <c r="F185" s="121"/>
      <c r="G185" s="124"/>
      <c r="H185" s="127"/>
      <c r="I185" s="128"/>
      <c r="J185" s="108"/>
      <c r="K185" s="25" t="s">
        <v>186</v>
      </c>
      <c r="L185" s="26"/>
      <c r="M185" s="111"/>
      <c r="N185" s="108"/>
      <c r="O185" s="105"/>
      <c r="P185" s="112"/>
      <c r="Q185" s="115"/>
      <c r="R185" s="103"/>
      <c r="S185" s="104"/>
      <c r="T185" s="105"/>
      <c r="U185" s="103"/>
      <c r="V185" s="106"/>
      <c r="W185" s="25" t="s">
        <v>187</v>
      </c>
      <c r="X185" s="24"/>
      <c r="Y185" s="27"/>
      <c r="Z185" s="27"/>
      <c r="AA185" s="27"/>
      <c r="AB185" s="23"/>
      <c r="AC185" s="23"/>
      <c r="AD185" s="23"/>
      <c r="AE185" s="23"/>
      <c r="AF185" s="23"/>
      <c r="AG185" s="30"/>
      <c r="AH185" s="23"/>
      <c r="AI185" s="31" t="str">
        <f t="shared" si="7"/>
        <v/>
      </c>
      <c r="AJ185" s="31" t="str">
        <f t="shared" si="6"/>
        <v/>
      </c>
      <c r="AK185" s="23"/>
      <c r="AL185" s="31" t="str">
        <f>IFERROR(VLOOKUP(AJ185&amp;AK185,[2]Tabla_Controles!$B$56:$G$65,5,FALSE),"")</f>
        <v/>
      </c>
      <c r="AM185" s="32" t="str">
        <f t="shared" si="8"/>
        <v/>
      </c>
      <c r="AN185" s="107"/>
      <c r="AO185" s="96"/>
      <c r="AP185" s="97"/>
      <c r="AQ185" s="100"/>
      <c r="AR185" s="101"/>
      <c r="AS185" s="101"/>
      <c r="AT185" s="102"/>
      <c r="AU185" s="83"/>
      <c r="AV185" s="41" t="s">
        <v>188</v>
      </c>
      <c r="AW185" s="26"/>
      <c r="AX185" s="26"/>
      <c r="AY185" s="24"/>
      <c r="AZ185" s="24"/>
      <c r="BA185" s="24"/>
      <c r="BB185" s="86"/>
      <c r="BC185" s="25" t="s">
        <v>187</v>
      </c>
      <c r="BD185" s="39"/>
      <c r="BE185" s="82"/>
      <c r="BF185" s="82"/>
      <c r="BG185" s="41" t="s">
        <v>162</v>
      </c>
      <c r="BH185" s="39"/>
      <c r="BI185" s="36"/>
      <c r="BJ185" s="36"/>
      <c r="BK185" s="87"/>
      <c r="BL185" s="90"/>
      <c r="BM185" s="93"/>
    </row>
  </sheetData>
  <sheetProtection formatColumns="0" formatRows="0" autoFilter="0"/>
  <autoFilter ref="A10:BM185" xr:uid="{043A6E24-97A2-422B-BE43-90C66871A9EA}">
    <filterColumn colId="23">
      <customFilters>
        <customFilter operator="notEqual" val=" "/>
      </customFilters>
    </filterColumn>
  </autoFilter>
  <dataConsolidate/>
  <mergeCells count="874">
    <mergeCell ref="B8:H8"/>
    <mergeCell ref="I8:J8"/>
    <mergeCell ref="K8:M8"/>
    <mergeCell ref="N8:P8"/>
    <mergeCell ref="Q8:U8"/>
    <mergeCell ref="W8:AA8"/>
    <mergeCell ref="B1:I2"/>
    <mergeCell ref="K1:Y2"/>
    <mergeCell ref="Z1:AA2"/>
    <mergeCell ref="B4:AA4"/>
    <mergeCell ref="B7:M7"/>
    <mergeCell ref="N7:U7"/>
    <mergeCell ref="V7:AT7"/>
    <mergeCell ref="AB8:AO8"/>
    <mergeCell ref="AP8:AT8"/>
    <mergeCell ref="AW8:BA8"/>
    <mergeCell ref="BC8:BF8"/>
    <mergeCell ref="BG8:BJ8"/>
    <mergeCell ref="BK8:BM8"/>
    <mergeCell ref="AU7:BA7"/>
    <mergeCell ref="BB7:BB10"/>
    <mergeCell ref="BC7:BM7"/>
    <mergeCell ref="I9:I10"/>
    <mergeCell ref="J9:J10"/>
    <mergeCell ref="K9:K10"/>
    <mergeCell ref="L9:L10"/>
    <mergeCell ref="M9:M10"/>
    <mergeCell ref="N9:N10"/>
    <mergeCell ref="A9:A10"/>
    <mergeCell ref="B9:B10"/>
    <mergeCell ref="C9:C10"/>
    <mergeCell ref="D9:D10"/>
    <mergeCell ref="E9:E10"/>
    <mergeCell ref="F9:F10"/>
    <mergeCell ref="G9:G10"/>
    <mergeCell ref="H9:H10"/>
    <mergeCell ref="V9:V10"/>
    <mergeCell ref="W9:W10"/>
    <mergeCell ref="X9:X10"/>
    <mergeCell ref="Y9:Y10"/>
    <mergeCell ref="Z9:Z10"/>
    <mergeCell ref="AA9:AA10"/>
    <mergeCell ref="O9:O10"/>
    <mergeCell ref="P9:P10"/>
    <mergeCell ref="Q9:R9"/>
    <mergeCell ref="S9:S10"/>
    <mergeCell ref="T9:T10"/>
    <mergeCell ref="U9:U10"/>
    <mergeCell ref="AS9:AS10"/>
    <mergeCell ref="AT9:AT10"/>
    <mergeCell ref="AU9:AU10"/>
    <mergeCell ref="AV9:AV10"/>
    <mergeCell ref="AW9:AW10"/>
    <mergeCell ref="AX9:AX10"/>
    <mergeCell ref="AB9:AJ9"/>
    <mergeCell ref="AK9:AK10"/>
    <mergeCell ref="AL9:AO9"/>
    <mergeCell ref="AP9:AP10"/>
    <mergeCell ref="AQ9:AQ10"/>
    <mergeCell ref="AR9:AR10"/>
    <mergeCell ref="BL9:BL10"/>
    <mergeCell ref="BM9:BM10"/>
    <mergeCell ref="BF9:BF10"/>
    <mergeCell ref="BG9:BG10"/>
    <mergeCell ref="BH9:BH10"/>
    <mergeCell ref="BI9:BI10"/>
    <mergeCell ref="BJ9:BJ10"/>
    <mergeCell ref="BK9:BK10"/>
    <mergeCell ref="AY9:AY10"/>
    <mergeCell ref="AZ9:AZ10"/>
    <mergeCell ref="BA9:BA10"/>
    <mergeCell ref="BC9:BC10"/>
    <mergeCell ref="BD9:BD10"/>
    <mergeCell ref="BE9:BE10"/>
    <mergeCell ref="A11:A17"/>
    <mergeCell ref="B11:B17"/>
    <mergeCell ref="C11:C17"/>
    <mergeCell ref="D11:D17"/>
    <mergeCell ref="E11:E17"/>
    <mergeCell ref="F11:F17"/>
    <mergeCell ref="G11:G17"/>
    <mergeCell ref="H11:H17"/>
    <mergeCell ref="I11:I17"/>
    <mergeCell ref="R11:R17"/>
    <mergeCell ref="S11:S17"/>
    <mergeCell ref="T11:T17"/>
    <mergeCell ref="U11:U17"/>
    <mergeCell ref="V11:V17"/>
    <mergeCell ref="AN11:AN17"/>
    <mergeCell ref="J11:J17"/>
    <mergeCell ref="M11:M17"/>
    <mergeCell ref="N11:N17"/>
    <mergeCell ref="O11:O17"/>
    <mergeCell ref="P11:P17"/>
    <mergeCell ref="Q11:Q17"/>
    <mergeCell ref="AU11:AU17"/>
    <mergeCell ref="BB11:BB17"/>
    <mergeCell ref="BK11:BK17"/>
    <mergeCell ref="BL11:BL17"/>
    <mergeCell ref="BM11:BM17"/>
    <mergeCell ref="AO11:AO17"/>
    <mergeCell ref="AP11:AP17"/>
    <mergeCell ref="AQ11:AQ17"/>
    <mergeCell ref="AR11:AR17"/>
    <mergeCell ref="AS11:AS17"/>
    <mergeCell ref="AT11:AT17"/>
    <mergeCell ref="A18:A24"/>
    <mergeCell ref="B18:B24"/>
    <mergeCell ref="C18:C24"/>
    <mergeCell ref="D18:D24"/>
    <mergeCell ref="E18:E24"/>
    <mergeCell ref="F18:F24"/>
    <mergeCell ref="G18:G24"/>
    <mergeCell ref="H18:H24"/>
    <mergeCell ref="I18:I24"/>
    <mergeCell ref="R18:R24"/>
    <mergeCell ref="S18:S24"/>
    <mergeCell ref="T18:T24"/>
    <mergeCell ref="U18:U24"/>
    <mergeCell ref="V18:V24"/>
    <mergeCell ref="AN18:AN24"/>
    <mergeCell ref="J18:J24"/>
    <mergeCell ref="M18:M24"/>
    <mergeCell ref="N18:N24"/>
    <mergeCell ref="O18:O24"/>
    <mergeCell ref="P18:P24"/>
    <mergeCell ref="Q18:Q24"/>
    <mergeCell ref="AU18:AU24"/>
    <mergeCell ref="BB18:BB24"/>
    <mergeCell ref="BK18:BK24"/>
    <mergeCell ref="BL18:BL24"/>
    <mergeCell ref="BM18:BM24"/>
    <mergeCell ref="AO18:AO24"/>
    <mergeCell ref="AP18:AP24"/>
    <mergeCell ref="AQ18:AQ24"/>
    <mergeCell ref="AR18:AR24"/>
    <mergeCell ref="AS18:AS24"/>
    <mergeCell ref="AT18:AT24"/>
    <mergeCell ref="A25:A31"/>
    <mergeCell ref="B25:B31"/>
    <mergeCell ref="C25:C31"/>
    <mergeCell ref="D25:D31"/>
    <mergeCell ref="E25:E31"/>
    <mergeCell ref="F25:F31"/>
    <mergeCell ref="G25:G31"/>
    <mergeCell ref="H25:H31"/>
    <mergeCell ref="I25:I31"/>
    <mergeCell ref="R25:R31"/>
    <mergeCell ref="S25:S31"/>
    <mergeCell ref="T25:T31"/>
    <mergeCell ref="U25:U31"/>
    <mergeCell ref="V25:V31"/>
    <mergeCell ref="AN25:AN31"/>
    <mergeCell ref="J25:J31"/>
    <mergeCell ref="M25:M31"/>
    <mergeCell ref="N25:N31"/>
    <mergeCell ref="O25:O31"/>
    <mergeCell ref="P25:P31"/>
    <mergeCell ref="Q25:Q31"/>
    <mergeCell ref="AU25:AU31"/>
    <mergeCell ref="BB25:BB31"/>
    <mergeCell ref="BK25:BK31"/>
    <mergeCell ref="BL25:BL31"/>
    <mergeCell ref="BM25:BM31"/>
    <mergeCell ref="AO25:AO31"/>
    <mergeCell ref="AP25:AP31"/>
    <mergeCell ref="AQ25:AQ31"/>
    <mergeCell ref="AR25:AR31"/>
    <mergeCell ref="AS25:AS31"/>
    <mergeCell ref="AT25:AT31"/>
    <mergeCell ref="A32:A38"/>
    <mergeCell ref="B32:B38"/>
    <mergeCell ref="C32:C38"/>
    <mergeCell ref="D32:D38"/>
    <mergeCell ref="E32:E38"/>
    <mergeCell ref="F32:F38"/>
    <mergeCell ref="G32:G38"/>
    <mergeCell ref="H32:H38"/>
    <mergeCell ref="I32:I38"/>
    <mergeCell ref="R32:R38"/>
    <mergeCell ref="S32:S38"/>
    <mergeCell ref="T32:T38"/>
    <mergeCell ref="U32:U38"/>
    <mergeCell ref="V32:V38"/>
    <mergeCell ref="AN32:AN38"/>
    <mergeCell ref="J32:J38"/>
    <mergeCell ref="M32:M38"/>
    <mergeCell ref="N32:N38"/>
    <mergeCell ref="O32:O38"/>
    <mergeCell ref="P32:P38"/>
    <mergeCell ref="Q32:Q38"/>
    <mergeCell ref="AU32:AU38"/>
    <mergeCell ref="BB32:BB38"/>
    <mergeCell ref="BK32:BK38"/>
    <mergeCell ref="BL32:BL38"/>
    <mergeCell ref="BM32:BM38"/>
    <mergeCell ref="AO32:AO38"/>
    <mergeCell ref="AP32:AP38"/>
    <mergeCell ref="AQ32:AQ38"/>
    <mergeCell ref="AR32:AR38"/>
    <mergeCell ref="AS32:AS38"/>
    <mergeCell ref="AT32:AT38"/>
    <mergeCell ref="A39:A45"/>
    <mergeCell ref="B39:B45"/>
    <mergeCell ref="C39:C45"/>
    <mergeCell ref="D39:D45"/>
    <mergeCell ref="E39:E45"/>
    <mergeCell ref="F39:F45"/>
    <mergeCell ref="G39:G45"/>
    <mergeCell ref="H39:H45"/>
    <mergeCell ref="I39:I45"/>
    <mergeCell ref="R39:R45"/>
    <mergeCell ref="S39:S45"/>
    <mergeCell ref="T39:T45"/>
    <mergeCell ref="U39:U45"/>
    <mergeCell ref="V39:V45"/>
    <mergeCell ref="AN39:AN45"/>
    <mergeCell ref="J39:J45"/>
    <mergeCell ref="M39:M45"/>
    <mergeCell ref="N39:N45"/>
    <mergeCell ref="O39:O45"/>
    <mergeCell ref="P39:P45"/>
    <mergeCell ref="Q39:Q45"/>
    <mergeCell ref="AU39:AU45"/>
    <mergeCell ref="BB39:BB45"/>
    <mergeCell ref="BK39:BK45"/>
    <mergeCell ref="BL39:BL45"/>
    <mergeCell ref="BM39:BM45"/>
    <mergeCell ref="AO39:AO45"/>
    <mergeCell ref="AP39:AP45"/>
    <mergeCell ref="AQ39:AQ45"/>
    <mergeCell ref="AR39:AR45"/>
    <mergeCell ref="AS39:AS45"/>
    <mergeCell ref="AT39:AT45"/>
    <mergeCell ref="A46:A52"/>
    <mergeCell ref="B46:B52"/>
    <mergeCell ref="C46:C52"/>
    <mergeCell ref="D46:D52"/>
    <mergeCell ref="E46:E52"/>
    <mergeCell ref="F46:F52"/>
    <mergeCell ref="G46:G52"/>
    <mergeCell ref="H46:H52"/>
    <mergeCell ref="I46:I52"/>
    <mergeCell ref="R46:R52"/>
    <mergeCell ref="S46:S52"/>
    <mergeCell ref="T46:T52"/>
    <mergeCell ref="U46:U52"/>
    <mergeCell ref="V46:V52"/>
    <mergeCell ref="AN46:AN52"/>
    <mergeCell ref="J46:J52"/>
    <mergeCell ref="M46:M52"/>
    <mergeCell ref="N46:N52"/>
    <mergeCell ref="O46:O52"/>
    <mergeCell ref="P46:P52"/>
    <mergeCell ref="Q46:Q52"/>
    <mergeCell ref="AU46:AU52"/>
    <mergeCell ref="BB46:BB52"/>
    <mergeCell ref="BK46:BK52"/>
    <mergeCell ref="BL46:BL52"/>
    <mergeCell ref="BM46:BM52"/>
    <mergeCell ref="AO46:AO52"/>
    <mergeCell ref="AP46:AP52"/>
    <mergeCell ref="AQ46:AQ52"/>
    <mergeCell ref="AR46:AR52"/>
    <mergeCell ref="AS46:AS52"/>
    <mergeCell ref="AT46:AT52"/>
    <mergeCell ref="A53:A59"/>
    <mergeCell ref="B53:B59"/>
    <mergeCell ref="C53:C59"/>
    <mergeCell ref="D53:D59"/>
    <mergeCell ref="E53:E59"/>
    <mergeCell ref="F53:F59"/>
    <mergeCell ref="G53:G59"/>
    <mergeCell ref="H53:H59"/>
    <mergeCell ref="I53:I59"/>
    <mergeCell ref="R53:R59"/>
    <mergeCell ref="S53:S59"/>
    <mergeCell ref="T53:T59"/>
    <mergeCell ref="U53:U59"/>
    <mergeCell ref="V53:V59"/>
    <mergeCell ref="AN53:AN59"/>
    <mergeCell ref="J53:J59"/>
    <mergeCell ref="M53:M59"/>
    <mergeCell ref="N53:N59"/>
    <mergeCell ref="O53:O59"/>
    <mergeCell ref="P53:P59"/>
    <mergeCell ref="Q53:Q59"/>
    <mergeCell ref="AU53:AU59"/>
    <mergeCell ref="BB53:BB59"/>
    <mergeCell ref="BK53:BK59"/>
    <mergeCell ref="BL53:BL59"/>
    <mergeCell ref="BM53:BM59"/>
    <mergeCell ref="AO53:AO59"/>
    <mergeCell ref="AP53:AP59"/>
    <mergeCell ref="AQ53:AQ59"/>
    <mergeCell ref="AR53:AR59"/>
    <mergeCell ref="AS53:AS59"/>
    <mergeCell ref="AT53:AT59"/>
    <mergeCell ref="A60:A66"/>
    <mergeCell ref="B60:B66"/>
    <mergeCell ref="C60:C66"/>
    <mergeCell ref="D60:D66"/>
    <mergeCell ref="E60:E66"/>
    <mergeCell ref="F60:F66"/>
    <mergeCell ref="G60:G66"/>
    <mergeCell ref="H60:H66"/>
    <mergeCell ref="I60:I66"/>
    <mergeCell ref="R60:R66"/>
    <mergeCell ref="S60:S66"/>
    <mergeCell ref="T60:T66"/>
    <mergeCell ref="U60:U66"/>
    <mergeCell ref="V60:V66"/>
    <mergeCell ref="AN60:AN66"/>
    <mergeCell ref="J60:J66"/>
    <mergeCell ref="M60:M66"/>
    <mergeCell ref="N60:N66"/>
    <mergeCell ref="O60:O66"/>
    <mergeCell ref="P60:P66"/>
    <mergeCell ref="Q60:Q66"/>
    <mergeCell ref="AU60:AU66"/>
    <mergeCell ref="BB60:BB66"/>
    <mergeCell ref="BK60:BK66"/>
    <mergeCell ref="BL60:BL66"/>
    <mergeCell ref="BM60:BM66"/>
    <mergeCell ref="AO60:AO66"/>
    <mergeCell ref="AP60:AP66"/>
    <mergeCell ref="AQ60:AQ66"/>
    <mergeCell ref="AR60:AR66"/>
    <mergeCell ref="AS60:AS66"/>
    <mergeCell ref="AT60:AT66"/>
    <mergeCell ref="A67:A73"/>
    <mergeCell ref="B67:B73"/>
    <mergeCell ref="C67:C73"/>
    <mergeCell ref="D67:D73"/>
    <mergeCell ref="E67:E73"/>
    <mergeCell ref="F67:F73"/>
    <mergeCell ref="G67:G73"/>
    <mergeCell ref="H67:H73"/>
    <mergeCell ref="I67:I73"/>
    <mergeCell ref="R67:R73"/>
    <mergeCell ref="S67:S73"/>
    <mergeCell ref="T67:T73"/>
    <mergeCell ref="U67:U73"/>
    <mergeCell ref="V67:V73"/>
    <mergeCell ref="AN67:AN73"/>
    <mergeCell ref="J67:J73"/>
    <mergeCell ref="M67:M73"/>
    <mergeCell ref="N67:N73"/>
    <mergeCell ref="O67:O73"/>
    <mergeCell ref="P67:P73"/>
    <mergeCell ref="Q67:Q73"/>
    <mergeCell ref="AU67:AU73"/>
    <mergeCell ref="BB67:BB73"/>
    <mergeCell ref="BK67:BK73"/>
    <mergeCell ref="BL67:BL73"/>
    <mergeCell ref="BM67:BM73"/>
    <mergeCell ref="AO67:AO73"/>
    <mergeCell ref="AP67:AP73"/>
    <mergeCell ref="AQ67:AQ73"/>
    <mergeCell ref="AR67:AR73"/>
    <mergeCell ref="AS67:AS73"/>
    <mergeCell ref="AT67:AT73"/>
    <mergeCell ref="A74:A80"/>
    <mergeCell ref="B74:B80"/>
    <mergeCell ref="C74:C80"/>
    <mergeCell ref="D74:D80"/>
    <mergeCell ref="E74:E80"/>
    <mergeCell ref="F74:F80"/>
    <mergeCell ref="G74:G80"/>
    <mergeCell ref="H74:H80"/>
    <mergeCell ref="I74:I80"/>
    <mergeCell ref="R74:R80"/>
    <mergeCell ref="S74:S80"/>
    <mergeCell ref="T74:T80"/>
    <mergeCell ref="U74:U80"/>
    <mergeCell ref="V74:V80"/>
    <mergeCell ref="AN74:AN80"/>
    <mergeCell ref="J74:J80"/>
    <mergeCell ref="M74:M80"/>
    <mergeCell ref="N74:N80"/>
    <mergeCell ref="O74:O80"/>
    <mergeCell ref="P74:P80"/>
    <mergeCell ref="Q74:Q80"/>
    <mergeCell ref="AU74:AU80"/>
    <mergeCell ref="BB74:BB80"/>
    <mergeCell ref="BK74:BK80"/>
    <mergeCell ref="BL74:BL80"/>
    <mergeCell ref="BM74:BM80"/>
    <mergeCell ref="AO74:AO80"/>
    <mergeCell ref="AP74:AP80"/>
    <mergeCell ref="AQ74:AQ80"/>
    <mergeCell ref="AR74:AR80"/>
    <mergeCell ref="AS74:AS80"/>
    <mergeCell ref="AT74:AT80"/>
    <mergeCell ref="A81:A87"/>
    <mergeCell ref="B81:B87"/>
    <mergeCell ref="C81:C87"/>
    <mergeCell ref="D81:D87"/>
    <mergeCell ref="E81:E87"/>
    <mergeCell ref="F81:F87"/>
    <mergeCell ref="G81:G87"/>
    <mergeCell ref="H81:H87"/>
    <mergeCell ref="I81:I87"/>
    <mergeCell ref="R81:R87"/>
    <mergeCell ref="S81:S87"/>
    <mergeCell ref="T81:T87"/>
    <mergeCell ref="U81:U87"/>
    <mergeCell ref="V81:V87"/>
    <mergeCell ref="AN81:AN87"/>
    <mergeCell ref="J81:J87"/>
    <mergeCell ref="M81:M87"/>
    <mergeCell ref="N81:N87"/>
    <mergeCell ref="O81:O87"/>
    <mergeCell ref="P81:P87"/>
    <mergeCell ref="Q81:Q87"/>
    <mergeCell ref="AU81:AU87"/>
    <mergeCell ref="BB81:BB87"/>
    <mergeCell ref="BK81:BK87"/>
    <mergeCell ref="BL81:BL87"/>
    <mergeCell ref="BM81:BM87"/>
    <mergeCell ref="AO81:AO87"/>
    <mergeCell ref="AP81:AP87"/>
    <mergeCell ref="AQ81:AQ87"/>
    <mergeCell ref="AR81:AR87"/>
    <mergeCell ref="AS81:AS87"/>
    <mergeCell ref="AT81:AT87"/>
    <mergeCell ref="A88:A94"/>
    <mergeCell ref="B88:B94"/>
    <mergeCell ref="C88:C94"/>
    <mergeCell ref="D88:D94"/>
    <mergeCell ref="E88:E94"/>
    <mergeCell ref="F88:F94"/>
    <mergeCell ref="G88:G94"/>
    <mergeCell ref="H88:H94"/>
    <mergeCell ref="I88:I94"/>
    <mergeCell ref="R88:R94"/>
    <mergeCell ref="S88:S94"/>
    <mergeCell ref="T88:T94"/>
    <mergeCell ref="U88:U94"/>
    <mergeCell ref="V88:V94"/>
    <mergeCell ref="AN88:AN94"/>
    <mergeCell ref="J88:J94"/>
    <mergeCell ref="M88:M94"/>
    <mergeCell ref="N88:N94"/>
    <mergeCell ref="O88:O94"/>
    <mergeCell ref="P88:P94"/>
    <mergeCell ref="Q88:Q94"/>
    <mergeCell ref="AU88:AU94"/>
    <mergeCell ref="BB88:BB94"/>
    <mergeCell ref="BK88:BK94"/>
    <mergeCell ref="BL88:BL94"/>
    <mergeCell ref="BM88:BM94"/>
    <mergeCell ref="AO88:AO94"/>
    <mergeCell ref="AP88:AP94"/>
    <mergeCell ref="AQ88:AQ94"/>
    <mergeCell ref="AR88:AR94"/>
    <mergeCell ref="AS88:AS94"/>
    <mergeCell ref="AT88:AT94"/>
    <mergeCell ref="A95:A101"/>
    <mergeCell ref="B95:B101"/>
    <mergeCell ref="C95:C101"/>
    <mergeCell ref="D95:D101"/>
    <mergeCell ref="E95:E101"/>
    <mergeCell ref="F95:F101"/>
    <mergeCell ref="G95:G101"/>
    <mergeCell ref="H95:H101"/>
    <mergeCell ref="I95:I101"/>
    <mergeCell ref="R95:R101"/>
    <mergeCell ref="S95:S101"/>
    <mergeCell ref="T95:T101"/>
    <mergeCell ref="U95:U101"/>
    <mergeCell ref="V95:V101"/>
    <mergeCell ref="AN95:AN101"/>
    <mergeCell ref="J95:J101"/>
    <mergeCell ref="M95:M101"/>
    <mergeCell ref="N95:N101"/>
    <mergeCell ref="O95:O101"/>
    <mergeCell ref="P95:P101"/>
    <mergeCell ref="Q95:Q101"/>
    <mergeCell ref="AU95:AU101"/>
    <mergeCell ref="BB95:BB101"/>
    <mergeCell ref="BK95:BK101"/>
    <mergeCell ref="BL95:BL101"/>
    <mergeCell ref="BM95:BM101"/>
    <mergeCell ref="AO95:AO101"/>
    <mergeCell ref="AP95:AP101"/>
    <mergeCell ref="AQ95:AQ101"/>
    <mergeCell ref="AR95:AR101"/>
    <mergeCell ref="AS95:AS101"/>
    <mergeCell ref="AT95:AT101"/>
    <mergeCell ref="A102:A108"/>
    <mergeCell ref="B102:B108"/>
    <mergeCell ref="C102:C108"/>
    <mergeCell ref="D102:D108"/>
    <mergeCell ref="E102:E108"/>
    <mergeCell ref="F102:F108"/>
    <mergeCell ref="G102:G108"/>
    <mergeCell ref="H102:H108"/>
    <mergeCell ref="I102:I108"/>
    <mergeCell ref="R102:R108"/>
    <mergeCell ref="S102:S108"/>
    <mergeCell ref="T102:T108"/>
    <mergeCell ref="U102:U108"/>
    <mergeCell ref="V102:V108"/>
    <mergeCell ref="AN102:AN108"/>
    <mergeCell ref="J102:J108"/>
    <mergeCell ref="M102:M108"/>
    <mergeCell ref="N102:N108"/>
    <mergeCell ref="O102:O108"/>
    <mergeCell ref="P102:P108"/>
    <mergeCell ref="Q102:Q108"/>
    <mergeCell ref="AU102:AU108"/>
    <mergeCell ref="BB102:BB108"/>
    <mergeCell ref="BK102:BK108"/>
    <mergeCell ref="BL102:BL108"/>
    <mergeCell ref="BM102:BM108"/>
    <mergeCell ref="AO102:AO108"/>
    <mergeCell ref="AP102:AP108"/>
    <mergeCell ref="AQ102:AQ108"/>
    <mergeCell ref="AR102:AR108"/>
    <mergeCell ref="AS102:AS108"/>
    <mergeCell ref="AT102:AT108"/>
    <mergeCell ref="A109:A115"/>
    <mergeCell ref="B109:B115"/>
    <mergeCell ref="C109:C115"/>
    <mergeCell ref="D109:D115"/>
    <mergeCell ref="E109:E115"/>
    <mergeCell ref="F109:F115"/>
    <mergeCell ref="G109:G115"/>
    <mergeCell ref="H109:H115"/>
    <mergeCell ref="I109:I115"/>
    <mergeCell ref="R109:R115"/>
    <mergeCell ref="S109:S115"/>
    <mergeCell ref="T109:T115"/>
    <mergeCell ref="U109:U115"/>
    <mergeCell ref="V109:V115"/>
    <mergeCell ref="AN109:AN115"/>
    <mergeCell ref="J109:J115"/>
    <mergeCell ref="M109:M115"/>
    <mergeCell ref="N109:N115"/>
    <mergeCell ref="O109:O115"/>
    <mergeCell ref="P109:P115"/>
    <mergeCell ref="Q109:Q115"/>
    <mergeCell ref="AU109:AU115"/>
    <mergeCell ref="BB109:BB115"/>
    <mergeCell ref="BK109:BK115"/>
    <mergeCell ref="BL109:BL115"/>
    <mergeCell ref="BM109:BM115"/>
    <mergeCell ref="AO109:AO115"/>
    <mergeCell ref="AP109:AP115"/>
    <mergeCell ref="AQ109:AQ115"/>
    <mergeCell ref="AR109:AR115"/>
    <mergeCell ref="AS109:AS115"/>
    <mergeCell ref="AT109:AT115"/>
    <mergeCell ref="A116:A122"/>
    <mergeCell ref="B116:B122"/>
    <mergeCell ref="C116:C122"/>
    <mergeCell ref="D116:D122"/>
    <mergeCell ref="E116:E122"/>
    <mergeCell ref="F116:F122"/>
    <mergeCell ref="G116:G122"/>
    <mergeCell ref="H116:H122"/>
    <mergeCell ref="I116:I122"/>
    <mergeCell ref="R116:R122"/>
    <mergeCell ref="S116:S122"/>
    <mergeCell ref="T116:T122"/>
    <mergeCell ref="U116:U122"/>
    <mergeCell ref="V116:V122"/>
    <mergeCell ref="AN116:AN122"/>
    <mergeCell ref="J116:J122"/>
    <mergeCell ref="M116:M122"/>
    <mergeCell ref="N116:N122"/>
    <mergeCell ref="O116:O122"/>
    <mergeCell ref="P116:P122"/>
    <mergeCell ref="Q116:Q122"/>
    <mergeCell ref="AU116:AU122"/>
    <mergeCell ref="BB116:BB122"/>
    <mergeCell ref="BK116:BK122"/>
    <mergeCell ref="BL116:BL122"/>
    <mergeCell ref="BM116:BM122"/>
    <mergeCell ref="AO116:AO122"/>
    <mergeCell ref="AP116:AP122"/>
    <mergeCell ref="AQ116:AQ122"/>
    <mergeCell ref="AR116:AR122"/>
    <mergeCell ref="AS116:AS122"/>
    <mergeCell ref="AT116:AT122"/>
    <mergeCell ref="A123:A129"/>
    <mergeCell ref="B123:B129"/>
    <mergeCell ref="C123:C129"/>
    <mergeCell ref="D123:D129"/>
    <mergeCell ref="E123:E129"/>
    <mergeCell ref="F123:F129"/>
    <mergeCell ref="G123:G129"/>
    <mergeCell ref="H123:H129"/>
    <mergeCell ref="I123:I129"/>
    <mergeCell ref="R123:R129"/>
    <mergeCell ref="S123:S129"/>
    <mergeCell ref="T123:T129"/>
    <mergeCell ref="U123:U129"/>
    <mergeCell ref="V123:V129"/>
    <mergeCell ref="AN123:AN129"/>
    <mergeCell ref="J123:J129"/>
    <mergeCell ref="M123:M129"/>
    <mergeCell ref="N123:N129"/>
    <mergeCell ref="O123:O129"/>
    <mergeCell ref="P123:P129"/>
    <mergeCell ref="Q123:Q129"/>
    <mergeCell ref="AU123:AU129"/>
    <mergeCell ref="BB123:BB129"/>
    <mergeCell ref="BK123:BK129"/>
    <mergeCell ref="BL123:BL129"/>
    <mergeCell ref="BM123:BM129"/>
    <mergeCell ref="AO123:AO129"/>
    <mergeCell ref="AP123:AP129"/>
    <mergeCell ref="AQ123:AQ129"/>
    <mergeCell ref="AR123:AR129"/>
    <mergeCell ref="AS123:AS129"/>
    <mergeCell ref="AT123:AT129"/>
    <mergeCell ref="A130:A136"/>
    <mergeCell ref="B130:B136"/>
    <mergeCell ref="C130:C136"/>
    <mergeCell ref="D130:D136"/>
    <mergeCell ref="E130:E136"/>
    <mergeCell ref="F130:F136"/>
    <mergeCell ref="G130:G136"/>
    <mergeCell ref="H130:H136"/>
    <mergeCell ref="I130:I136"/>
    <mergeCell ref="R130:R136"/>
    <mergeCell ref="S130:S136"/>
    <mergeCell ref="T130:T136"/>
    <mergeCell ref="U130:U136"/>
    <mergeCell ref="V130:V136"/>
    <mergeCell ref="AN130:AN136"/>
    <mergeCell ref="J130:J136"/>
    <mergeCell ref="M130:M136"/>
    <mergeCell ref="N130:N136"/>
    <mergeCell ref="O130:O136"/>
    <mergeCell ref="P130:P136"/>
    <mergeCell ref="Q130:Q136"/>
    <mergeCell ref="AU130:AU136"/>
    <mergeCell ref="BB130:BB136"/>
    <mergeCell ref="BK130:BK136"/>
    <mergeCell ref="BL130:BL136"/>
    <mergeCell ref="BM130:BM136"/>
    <mergeCell ref="AO130:AO136"/>
    <mergeCell ref="AP130:AP136"/>
    <mergeCell ref="AQ130:AQ136"/>
    <mergeCell ref="AR130:AR136"/>
    <mergeCell ref="AS130:AS136"/>
    <mergeCell ref="AT130:AT136"/>
    <mergeCell ref="N137:N143"/>
    <mergeCell ref="O137:O143"/>
    <mergeCell ref="P137:P143"/>
    <mergeCell ref="Q137:Q143"/>
    <mergeCell ref="A137:A143"/>
    <mergeCell ref="B137:B143"/>
    <mergeCell ref="C137:C143"/>
    <mergeCell ref="D137:D143"/>
    <mergeCell ref="E137:E143"/>
    <mergeCell ref="F137:F143"/>
    <mergeCell ref="G137:G143"/>
    <mergeCell ref="H137:H143"/>
    <mergeCell ref="I137:I143"/>
    <mergeCell ref="AU137:AU143"/>
    <mergeCell ref="BB137:BB143"/>
    <mergeCell ref="BK137:BK143"/>
    <mergeCell ref="BL137:BL143"/>
    <mergeCell ref="BM137:BM143"/>
    <mergeCell ref="A144:A150"/>
    <mergeCell ref="B144:B150"/>
    <mergeCell ref="C144:C150"/>
    <mergeCell ref="D144:D150"/>
    <mergeCell ref="E144:E150"/>
    <mergeCell ref="AO137:AO143"/>
    <mergeCell ref="AP137:AP143"/>
    <mergeCell ref="AQ137:AQ143"/>
    <mergeCell ref="AR137:AR143"/>
    <mergeCell ref="AS137:AS143"/>
    <mergeCell ref="AT137:AT143"/>
    <mergeCell ref="R137:R143"/>
    <mergeCell ref="S137:S143"/>
    <mergeCell ref="T137:T143"/>
    <mergeCell ref="U137:U143"/>
    <mergeCell ref="V137:V143"/>
    <mergeCell ref="AN137:AN143"/>
    <mergeCell ref="J137:J143"/>
    <mergeCell ref="M137:M143"/>
    <mergeCell ref="P144:P150"/>
    <mergeCell ref="Q144:Q150"/>
    <mergeCell ref="R144:R150"/>
    <mergeCell ref="S144:S150"/>
    <mergeCell ref="F144:F150"/>
    <mergeCell ref="G144:G150"/>
    <mergeCell ref="H144:H150"/>
    <mergeCell ref="I144:I150"/>
    <mergeCell ref="J144:J150"/>
    <mergeCell ref="M144:M150"/>
    <mergeCell ref="BK144:BK150"/>
    <mergeCell ref="BL144:BL150"/>
    <mergeCell ref="BM144:BM150"/>
    <mergeCell ref="A151:A157"/>
    <mergeCell ref="B151:B157"/>
    <mergeCell ref="C151:C157"/>
    <mergeCell ref="D151:D157"/>
    <mergeCell ref="E151:E157"/>
    <mergeCell ref="F151:F157"/>
    <mergeCell ref="G151:G157"/>
    <mergeCell ref="AQ144:AQ150"/>
    <mergeCell ref="AR144:AR150"/>
    <mergeCell ref="AS144:AS150"/>
    <mergeCell ref="AT144:AT150"/>
    <mergeCell ref="AU144:AU150"/>
    <mergeCell ref="BB144:BB150"/>
    <mergeCell ref="T144:T150"/>
    <mergeCell ref="U144:U150"/>
    <mergeCell ref="V144:V150"/>
    <mergeCell ref="AN144:AN150"/>
    <mergeCell ref="AO144:AO150"/>
    <mergeCell ref="AP144:AP150"/>
    <mergeCell ref="N144:N150"/>
    <mergeCell ref="O144:O150"/>
    <mergeCell ref="AQ151:AQ157"/>
    <mergeCell ref="AR151:AR157"/>
    <mergeCell ref="P151:P157"/>
    <mergeCell ref="Q151:Q157"/>
    <mergeCell ref="R151:R157"/>
    <mergeCell ref="S151:S157"/>
    <mergeCell ref="T151:T157"/>
    <mergeCell ref="U151:U157"/>
    <mergeCell ref="H151:H157"/>
    <mergeCell ref="I151:I157"/>
    <mergeCell ref="J151:J157"/>
    <mergeCell ref="M151:M157"/>
    <mergeCell ref="N151:N157"/>
    <mergeCell ref="O151:O157"/>
    <mergeCell ref="N158:N164"/>
    <mergeCell ref="O158:O164"/>
    <mergeCell ref="P158:P164"/>
    <mergeCell ref="Q158:Q164"/>
    <mergeCell ref="BM151:BM157"/>
    <mergeCell ref="A158:A164"/>
    <mergeCell ref="B158:B164"/>
    <mergeCell ref="C158:C164"/>
    <mergeCell ref="D158:D164"/>
    <mergeCell ref="E158:E164"/>
    <mergeCell ref="F158:F164"/>
    <mergeCell ref="G158:G164"/>
    <mergeCell ref="H158:H164"/>
    <mergeCell ref="I158:I164"/>
    <mergeCell ref="AS151:AS157"/>
    <mergeCell ref="AT151:AT157"/>
    <mergeCell ref="AU151:AU157"/>
    <mergeCell ref="BB151:BB157"/>
    <mergeCell ref="BK151:BK157"/>
    <mergeCell ref="BL151:BL157"/>
    <mergeCell ref="V151:V157"/>
    <mergeCell ref="AN151:AN157"/>
    <mergeCell ref="AO151:AO157"/>
    <mergeCell ref="AP151:AP157"/>
    <mergeCell ref="AU158:AU164"/>
    <mergeCell ref="BB158:BB164"/>
    <mergeCell ref="BK158:BK164"/>
    <mergeCell ref="BL158:BL164"/>
    <mergeCell ref="BM158:BM164"/>
    <mergeCell ref="A165:A171"/>
    <mergeCell ref="B165:B171"/>
    <mergeCell ref="C165:C171"/>
    <mergeCell ref="D165:D171"/>
    <mergeCell ref="E165:E171"/>
    <mergeCell ref="AO158:AO164"/>
    <mergeCell ref="AP158:AP164"/>
    <mergeCell ref="AQ158:AQ164"/>
    <mergeCell ref="AR158:AR164"/>
    <mergeCell ref="AS158:AS164"/>
    <mergeCell ref="AT158:AT164"/>
    <mergeCell ref="R158:R164"/>
    <mergeCell ref="S158:S164"/>
    <mergeCell ref="T158:T164"/>
    <mergeCell ref="U158:U164"/>
    <mergeCell ref="V158:V164"/>
    <mergeCell ref="AN158:AN164"/>
    <mergeCell ref="J158:J164"/>
    <mergeCell ref="M158:M164"/>
    <mergeCell ref="P165:P171"/>
    <mergeCell ref="Q165:Q171"/>
    <mergeCell ref="R165:R171"/>
    <mergeCell ref="S165:S171"/>
    <mergeCell ref="F165:F171"/>
    <mergeCell ref="G165:G171"/>
    <mergeCell ref="H165:H171"/>
    <mergeCell ref="I165:I171"/>
    <mergeCell ref="J165:J171"/>
    <mergeCell ref="M165:M171"/>
    <mergeCell ref="BK165:BK171"/>
    <mergeCell ref="BL165:BL171"/>
    <mergeCell ref="BM165:BM171"/>
    <mergeCell ref="A172:A178"/>
    <mergeCell ref="B172:B178"/>
    <mergeCell ref="C172:C178"/>
    <mergeCell ref="D172:D178"/>
    <mergeCell ref="E172:E178"/>
    <mergeCell ref="F172:F178"/>
    <mergeCell ref="G172:G178"/>
    <mergeCell ref="AQ165:AQ171"/>
    <mergeCell ref="AR165:AR171"/>
    <mergeCell ref="AS165:AS171"/>
    <mergeCell ref="AT165:AT171"/>
    <mergeCell ref="AU165:AU171"/>
    <mergeCell ref="BB165:BB171"/>
    <mergeCell ref="T165:T171"/>
    <mergeCell ref="U165:U171"/>
    <mergeCell ref="V165:V171"/>
    <mergeCell ref="AN165:AN171"/>
    <mergeCell ref="AO165:AO171"/>
    <mergeCell ref="AP165:AP171"/>
    <mergeCell ref="N165:N171"/>
    <mergeCell ref="O165:O171"/>
    <mergeCell ref="R172:R178"/>
    <mergeCell ref="S172:S178"/>
    <mergeCell ref="T172:T178"/>
    <mergeCell ref="U172:U178"/>
    <mergeCell ref="H172:H178"/>
    <mergeCell ref="I172:I178"/>
    <mergeCell ref="J172:J178"/>
    <mergeCell ref="M172:M178"/>
    <mergeCell ref="N172:N178"/>
    <mergeCell ref="O172:O178"/>
    <mergeCell ref="BM172:BM178"/>
    <mergeCell ref="A179:A185"/>
    <mergeCell ref="B179:B185"/>
    <mergeCell ref="C179:C185"/>
    <mergeCell ref="D179:D185"/>
    <mergeCell ref="E179:E185"/>
    <mergeCell ref="F179:F185"/>
    <mergeCell ref="G179:G185"/>
    <mergeCell ref="H179:H185"/>
    <mergeCell ref="I179:I185"/>
    <mergeCell ref="AS172:AS178"/>
    <mergeCell ref="AT172:AT178"/>
    <mergeCell ref="AU172:AU178"/>
    <mergeCell ref="BB172:BB178"/>
    <mergeCell ref="BK172:BK178"/>
    <mergeCell ref="BL172:BL178"/>
    <mergeCell ref="V172:V178"/>
    <mergeCell ref="AN172:AN178"/>
    <mergeCell ref="AO172:AO178"/>
    <mergeCell ref="AP172:AP178"/>
    <mergeCell ref="AQ172:AQ178"/>
    <mergeCell ref="AR172:AR178"/>
    <mergeCell ref="P172:P178"/>
    <mergeCell ref="Q172:Q178"/>
    <mergeCell ref="R179:R185"/>
    <mergeCell ref="S179:S185"/>
    <mergeCell ref="T179:T185"/>
    <mergeCell ref="U179:U185"/>
    <mergeCell ref="V179:V185"/>
    <mergeCell ref="AN179:AN185"/>
    <mergeCell ref="J179:J185"/>
    <mergeCell ref="M179:M185"/>
    <mergeCell ref="N179:N185"/>
    <mergeCell ref="O179:O185"/>
    <mergeCell ref="P179:P185"/>
    <mergeCell ref="Q179:Q185"/>
    <mergeCell ref="AU179:AU185"/>
    <mergeCell ref="BB179:BB185"/>
    <mergeCell ref="BK179:BK185"/>
    <mergeCell ref="BL179:BL185"/>
    <mergeCell ref="BM179:BM185"/>
    <mergeCell ref="AO179:AO185"/>
    <mergeCell ref="AP179:AP185"/>
    <mergeCell ref="AQ179:AQ185"/>
    <mergeCell ref="AR179:AR185"/>
    <mergeCell ref="AS179:AS185"/>
    <mergeCell ref="AT179:AT185"/>
  </mergeCells>
  <conditionalFormatting sqref="M11:N11 V11 M18:N18 V18 M25:N25 V25 M32:N32 V32 M39:N39 V39 M46:N46 V46 M53:N53 V53 M60:N60 V60 V67 M74:N74 V74 M81:N81 V81 M88:N88 V88 M95:N95 V95 M102:N102 V102 M109:N109 V109 M116:N116 V116 V123 M130:N130 V130 M137:N137 V137 M144:N144 V144 M151:N151 V151 M158:N158 V158 M165:N165 V165 M172:N172 V172 M179:N179 V179">
    <cfRule type="cellIs" dxfId="70" priority="162" operator="equal">
      <formula>"Moderado"</formula>
    </cfRule>
    <cfRule type="cellIs" dxfId="69" priority="161" operator="equal">
      <formula>"Alto"</formula>
    </cfRule>
    <cfRule type="cellIs" dxfId="68" priority="160" operator="equal">
      <formula>"Extremo"</formula>
    </cfRule>
    <cfRule type="cellIs" dxfId="67" priority="163" operator="equal">
      <formula>"Bajo"</formula>
    </cfRule>
  </conditionalFormatting>
  <conditionalFormatting sqref="M67:N67">
    <cfRule type="cellIs" dxfId="66" priority="131" operator="equal">
      <formula>"Extremo"</formula>
    </cfRule>
    <cfRule type="cellIs" dxfId="65" priority="132" operator="equal">
      <formula>"Alto"</formula>
    </cfRule>
    <cfRule type="cellIs" dxfId="64" priority="133" operator="equal">
      <formula>"Moderado"</formula>
    </cfRule>
    <cfRule type="cellIs" dxfId="63" priority="134" operator="equal">
      <formula>"Bajo"</formula>
    </cfRule>
  </conditionalFormatting>
  <conditionalFormatting sqref="M123:N123">
    <cfRule type="cellIs" dxfId="62" priority="130" operator="equal">
      <formula>"Bajo"</formula>
    </cfRule>
    <cfRule type="cellIs" dxfId="61" priority="127" operator="equal">
      <formula>"Extremo"</formula>
    </cfRule>
    <cfRule type="cellIs" dxfId="60" priority="128" operator="equal">
      <formula>"Alto"</formula>
    </cfRule>
    <cfRule type="cellIs" dxfId="59" priority="129" operator="equal">
      <formula>"Moderado"</formula>
    </cfRule>
  </conditionalFormatting>
  <conditionalFormatting sqref="O11 O18 O25 O32 O39 O46 O53 O60 O67 O74 O81 O88 O95 O102 O109 O116 O123 O130 O137 O144 O151 O158 O165 O172 O179">
    <cfRule type="cellIs" dxfId="58" priority="153" operator="equal">
      <formula>"Media"</formula>
    </cfRule>
    <cfRule type="cellIs" dxfId="57" priority="151" operator="equal">
      <formula>"Muy Alta"</formula>
    </cfRule>
    <cfRule type="cellIs" dxfId="56" priority="152" operator="equal">
      <formula>"Alta"</formula>
    </cfRule>
  </conditionalFormatting>
  <conditionalFormatting sqref="O11:P11 O18:P18 O25:P25 O32:P32 O39:P39 O46:P46 O53:P53 O60:P60 O67:P67 O74:P74 O81:P81 O88:P88 O95:P95 O102:P102 O109:P109 O116:P116 O123:P123 O130:P130 O137:P137 O144:P144 O151:P151 O158:P158 O165:P165 O172:P172 O179:P179">
    <cfRule type="cellIs" dxfId="55" priority="154" operator="equal">
      <formula>"Baja"</formula>
    </cfRule>
    <cfRule type="cellIs" dxfId="54" priority="155" operator="equal">
      <formula>"Muy Baja"</formula>
    </cfRule>
  </conditionalFormatting>
  <conditionalFormatting sqref="P11 P18 P25 P32 P39 P46 P53 P60 P67 P74 P81 P88 P95 P102 P109 P116 P123 P130 P137 P144 P151 P158 P165 P172 P179">
    <cfRule type="cellIs" dxfId="53" priority="171" operator="equal">
      <formula>"Media"</formula>
    </cfRule>
    <cfRule type="cellIs" dxfId="52" priority="170" operator="equal">
      <formula>"Alta"</formula>
    </cfRule>
    <cfRule type="cellIs" dxfId="51" priority="169" operator="equal">
      <formula>"Muy Alta"</formula>
    </cfRule>
  </conditionalFormatting>
  <conditionalFormatting sqref="R11:R185">
    <cfRule type="containsText" dxfId="50" priority="135" operator="containsText" text="NA">
      <formula>NOT(ISERROR(SEARCH("NA",R11)))</formula>
    </cfRule>
  </conditionalFormatting>
  <conditionalFormatting sqref="T11 T18 T25 T32 T39 T46 T53 T60 T67 T74 T81 T88 T95 T102 T109 T116 T123 T130 T137 T144 T151 T158 T165 T172 T179">
    <cfRule type="cellIs" dxfId="49" priority="168" operator="equal">
      <formula>"Leve"</formula>
    </cfRule>
    <cfRule type="cellIs" dxfId="48" priority="167" operator="equal">
      <formula>"Menor"</formula>
    </cfRule>
    <cfRule type="cellIs" dxfId="47" priority="166" operator="equal">
      <formula>"Moderado"</formula>
    </cfRule>
    <cfRule type="cellIs" dxfId="46" priority="165" operator="equal">
      <formula>"Mayor"</formula>
    </cfRule>
    <cfRule type="cellIs" dxfId="45" priority="164" operator="equal">
      <formula>"Catastrófico"</formula>
    </cfRule>
  </conditionalFormatting>
  <conditionalFormatting sqref="AR11 AR18 AR25 AR32 AR39 AR46 AR53 AR60 AR67 AR74 AR81 AR88 AR95 AR102 AR109 AR116 AR123 AR130 AR137 AR144 AR151 AR158 AR165 AR172 AR179">
    <cfRule type="cellIs" dxfId="44" priority="140" operator="equal">
      <formula>"Muy Baja"</formula>
    </cfRule>
    <cfRule type="cellIs" dxfId="43" priority="139" operator="equal">
      <formula>"Baja"</formula>
    </cfRule>
    <cfRule type="cellIs" dxfId="42" priority="138" operator="equal">
      <formula>"Media"</formula>
    </cfRule>
    <cfRule type="cellIs" dxfId="41" priority="137" operator="equal">
      <formula>"Alta"</formula>
    </cfRule>
    <cfRule type="cellIs" dxfId="40" priority="136" operator="equal">
      <formula>"Muy Alta"</formula>
    </cfRule>
  </conditionalFormatting>
  <conditionalFormatting sqref="AS11 AS18 AS25 AS32 AS39 AS46 AS53 AS60 AS67 AS74 AS81 AS88 AS95 AS102 AS109 AS116 AS123 AS130 AS137 AS144 AS151 AS158 AS165 AS172 AS179">
    <cfRule type="cellIs" dxfId="39" priority="142" operator="equal">
      <formula>"Mayor"</formula>
    </cfRule>
    <cfRule type="cellIs" dxfId="38" priority="141" operator="equal">
      <formula>"Catastrófico"</formula>
    </cfRule>
    <cfRule type="cellIs" dxfId="37" priority="144" operator="equal">
      <formula>"Menor"</formula>
    </cfRule>
    <cfRule type="cellIs" dxfId="36" priority="145" operator="equal">
      <formula>"Leve"</formula>
    </cfRule>
  </conditionalFormatting>
  <conditionalFormatting sqref="AS11:AT11 AS18:AT18 AS25:AT25 AS32:AT32 AS39:AT39 AS46:AT46 AS53:AT53 AS60:AT60 AS67:AT67 AS74:AT74 AS81:AT81 AS88:AT88 AS95:AT95 AS102:AT102 AS109:AT109 AS116:AT116 AS123:AT123 AS130:AT130 AS137:AT137 AS144:AT144 AS151:AT151 AS158:AT158 AS165:AT165 AS172:AT172 AS179:AT179">
    <cfRule type="cellIs" dxfId="35" priority="143" operator="equal">
      <formula>"Moderado"</formula>
    </cfRule>
  </conditionalFormatting>
  <conditionalFormatting sqref="AT11 AT18 AT25 AT32 AT39 AT46 AT53 AT60 AT67 AT74 AT81 AT88 AT95 AT102 AT109 AT116 AT123 AT130 AT137 AT144 AT151 AT158 AT165 AT172 AT179">
    <cfRule type="cellIs" dxfId="34" priority="159" operator="equal">
      <formula>"Bajo"</formula>
    </cfRule>
    <cfRule type="cellIs" dxfId="33" priority="157" operator="equal">
      <formula>"Alto"</formula>
    </cfRule>
    <cfRule type="cellIs" dxfId="32" priority="156" operator="equal">
      <formula>"Extremo"</formula>
    </cfRule>
  </conditionalFormatting>
  <conditionalFormatting sqref="BD11:BD59">
    <cfRule type="containsText" dxfId="31" priority="9" stopIfTrue="1" operator="containsText" text="Sin Iniciar">
      <formula>NOT(ISERROR(SEARCH("Sin Iniciar",BD11)))</formula>
    </cfRule>
    <cfRule type="containsText" dxfId="30" priority="7" stopIfTrue="1" operator="containsText" text="Finalizado">
      <formula>NOT(ISERROR(SEARCH("Finalizado",BD11)))</formula>
    </cfRule>
    <cfRule type="containsText" dxfId="29" priority="8" stopIfTrue="1" operator="containsText" text="En Curso">
      <formula>NOT(ISERROR(SEARCH("En Curso",BD11)))</formula>
    </cfRule>
  </conditionalFormatting>
  <conditionalFormatting sqref="BD62 BD106 BD108 BH118:BH129 BD131:BD185">
    <cfRule type="containsText" dxfId="28" priority="150" stopIfTrue="1" operator="containsText" text="Sin Iniciar">
      <formula>NOT(ISERROR(SEARCH("Sin Iniciar",BD62)))</formula>
    </cfRule>
    <cfRule type="containsText" dxfId="27" priority="148" stopIfTrue="1" operator="containsText" text="Finalizado">
      <formula>NOT(ISERROR(SEARCH("Finalizado",BD62)))</formula>
    </cfRule>
    <cfRule type="containsText" dxfId="26" priority="149" stopIfTrue="1" operator="containsText" text="En Curso">
      <formula>NOT(ISERROR(SEARCH("En Curso",BD62)))</formula>
    </cfRule>
  </conditionalFormatting>
  <conditionalFormatting sqref="BD66:BD101">
    <cfRule type="containsText" dxfId="25" priority="75" stopIfTrue="1" operator="containsText" text="Sin Iniciar">
      <formula>NOT(ISERROR(SEARCH("Sin Iniciar",BD66)))</formula>
    </cfRule>
    <cfRule type="containsText" dxfId="24" priority="74" stopIfTrue="1" operator="containsText" text="En Curso">
      <formula>NOT(ISERROR(SEARCH("En Curso",BD66)))</formula>
    </cfRule>
    <cfRule type="containsText" dxfId="23" priority="73" stopIfTrue="1" operator="containsText" text="Finalizado">
      <formula>NOT(ISERROR(SEARCH("Finalizado",BD66)))</formula>
    </cfRule>
  </conditionalFormatting>
  <conditionalFormatting sqref="BD103">
    <cfRule type="containsText" dxfId="22" priority="89" stopIfTrue="1" operator="containsText" text="En Curso">
      <formula>NOT(ISERROR(SEARCH("En Curso",BD103)))</formula>
    </cfRule>
    <cfRule type="containsText" dxfId="21" priority="90" stopIfTrue="1" operator="containsText" text="Sin Iniciar">
      <formula>NOT(ISERROR(SEARCH("Sin Iniciar",BD103)))</formula>
    </cfRule>
    <cfRule type="containsText" dxfId="20" priority="88" stopIfTrue="1" operator="containsText" text="Finalizado">
      <formula>NOT(ISERROR(SEARCH("Finalizado",BD103)))</formula>
    </cfRule>
  </conditionalFormatting>
  <conditionalFormatting sqref="BD110:BD129">
    <cfRule type="containsText" dxfId="19" priority="64" stopIfTrue="1" operator="containsText" text="Finalizado">
      <formula>NOT(ISERROR(SEARCH("Finalizado",BD110)))</formula>
    </cfRule>
    <cfRule type="containsText" dxfId="18" priority="66" stopIfTrue="1" operator="containsText" text="Sin Iniciar">
      <formula>NOT(ISERROR(SEARCH("Sin Iniciar",BD110)))</formula>
    </cfRule>
    <cfRule type="containsText" dxfId="17" priority="65" stopIfTrue="1" operator="containsText" text="En Curso">
      <formula>NOT(ISERROR(SEARCH("En Curso",BD110)))</formula>
    </cfRule>
  </conditionalFormatting>
  <conditionalFormatting sqref="BH11:BH25">
    <cfRule type="containsText" dxfId="16" priority="4" stopIfTrue="1" operator="containsText" text="Finalizado">
      <formula>NOT(ISERROR(SEARCH("Finalizado",BH11)))</formula>
    </cfRule>
    <cfRule type="containsText" dxfId="15" priority="6" stopIfTrue="1" operator="containsText" text="Sin Iniciar">
      <formula>NOT(ISERROR(SEARCH("Sin Iniciar",BH11)))</formula>
    </cfRule>
    <cfRule type="containsText" dxfId="14" priority="5" stopIfTrue="1" operator="containsText" text="En Curso">
      <formula>NOT(ISERROR(SEARCH("En Curso",BH11)))</formula>
    </cfRule>
  </conditionalFormatting>
  <conditionalFormatting sqref="BH28:BH101">
    <cfRule type="containsText" dxfId="13" priority="2" stopIfTrue="1" operator="containsText" text="En Curso">
      <formula>NOT(ISERROR(SEARCH("En Curso",BH28)))</formula>
    </cfRule>
    <cfRule type="containsText" dxfId="12" priority="1" stopIfTrue="1" operator="containsText" text="Finalizado">
      <formula>NOT(ISERROR(SEARCH("Finalizado",BH28)))</formula>
    </cfRule>
    <cfRule type="containsText" dxfId="11" priority="3" stopIfTrue="1" operator="containsText" text="Sin Iniciar">
      <formula>NOT(ISERROR(SEARCH("Sin Iniciar",BH28)))</formula>
    </cfRule>
  </conditionalFormatting>
  <conditionalFormatting sqref="BH103:BH108">
    <cfRule type="containsText" dxfId="10" priority="33" stopIfTrue="1" operator="containsText" text="Sin Iniciar">
      <formula>NOT(ISERROR(SEARCH("Sin Iniciar",BH103)))</formula>
    </cfRule>
    <cfRule type="containsText" dxfId="9" priority="32" stopIfTrue="1" operator="containsText" text="En Curso">
      <formula>NOT(ISERROR(SEARCH("En Curso",BH103)))</formula>
    </cfRule>
    <cfRule type="containsText" dxfId="8" priority="31" stopIfTrue="1" operator="containsText" text="Finalizado">
      <formula>NOT(ISERROR(SEARCH("Finalizado",BH103)))</formula>
    </cfRule>
  </conditionalFormatting>
  <conditionalFormatting sqref="BH110:BH116">
    <cfRule type="containsText" dxfId="7" priority="30" stopIfTrue="1" operator="containsText" text="Sin Iniciar">
      <formula>NOT(ISERROR(SEARCH("Sin Iniciar",BH110)))</formula>
    </cfRule>
    <cfRule type="containsText" dxfId="6" priority="29" stopIfTrue="1" operator="containsText" text="En Curso">
      <formula>NOT(ISERROR(SEARCH("En Curso",BH110)))</formula>
    </cfRule>
    <cfRule type="containsText" dxfId="5" priority="28" stopIfTrue="1" operator="containsText" text="Finalizado">
      <formula>NOT(ISERROR(SEARCH("Finalizado",BH110)))</formula>
    </cfRule>
  </conditionalFormatting>
  <conditionalFormatting sqref="BH131:BH185">
    <cfRule type="containsText" dxfId="4" priority="25" stopIfTrue="1" operator="containsText" text="Finalizado">
      <formula>NOT(ISERROR(SEARCH("Finalizado",BH131)))</formula>
    </cfRule>
    <cfRule type="containsText" dxfId="3" priority="27" stopIfTrue="1" operator="containsText" text="Sin Iniciar">
      <formula>NOT(ISERROR(SEARCH("Sin Iniciar",BH131)))</formula>
    </cfRule>
    <cfRule type="containsText" dxfId="2" priority="26" stopIfTrue="1" operator="containsText" text="En Curso">
      <formula>NOT(ISERROR(SEARCH("En Curso",BH131)))</formula>
    </cfRule>
  </conditionalFormatting>
  <conditionalFormatting sqref="BK11 BK18 BK25 BK32 BK39 BK46 BK53 BK60 BK67 BK74 BK81 BK88 BK95 BK102 BK109 BK116 BK123 BK130 BK137 BK144 BK151 BK158 BK165 BK172 BK179">
    <cfRule type="containsText" dxfId="1" priority="147" stopIfTrue="1" operator="containsText" text="Materializado">
      <formula>NOT(ISERROR(SEARCH("Materializado",BK11)))</formula>
    </cfRule>
    <cfRule type="containsText" dxfId="0" priority="146" stopIfTrue="1" operator="containsText" text="Sin Materialización">
      <formula>NOT(ISERROR(SEARCH("Sin Materialización",BK11)))</formula>
    </cfRule>
  </conditionalFormatting>
  <dataValidations count="11">
    <dataValidation type="list" allowBlank="1" showInputMessage="1" showErrorMessage="1" error="Recuerde que las acciones se generan bajo la medida de mitigar el riesgo" sqref="BD54" xr:uid="{66BAE16C-1D4A-438A-A10D-FB5992FC3171}"/>
    <dataValidation type="list" allowBlank="1" showInputMessage="1" showErrorMessage="1" sqref="C11 C88:C185 C18:C81" xr:uid="{A09E1C67-1030-4406-8F29-4BAB39C3EFD3}">
      <formula1>"Corrupción"</formula1>
    </dataValidation>
    <dataValidation allowBlank="1" showInputMessage="1" showErrorMessage="1" error="Recuerde que las acciones se generan bajo la medida de mitigar el riesgo" sqref="AW50:BA52 BB11:BB185 AY11:AY14 AW56:AX185 AW16:BA45 AY55:AY59 AY61:AY185 AZ11:BA15 AW11:AX15 AZ56:BA185 BI90:BJ90 BE90:BF105 BI113:BJ113 BE131:BF185 BE107:BF122 BE124:BF129 BE11:BF88" xr:uid="{FE3B77A7-C9F4-432A-A47B-76C24EEA70FC}"/>
    <dataValidation type="list" allowBlank="1" showInputMessage="1" showErrorMessage="1" sqref="BD131:BD185 BH28:BH101 BH131:BH185 BD103 BD106 BD108 BH103:BH108 BH110:BH116 BD110:BD129 BH118:BH129 BH11:BH25 BD66:BD101 BD11:BD59 BD62" xr:uid="{F95AD63A-2AF8-4990-ADD8-0B4F078B59FE}">
      <formula1>"Sin Iniciar,En curso,Finalizado"</formula1>
    </dataValidation>
    <dataValidation type="list" allowBlank="1" showInputMessage="1" showErrorMessage="1" sqref="BD131:BD185 BH28:BH101 BH131:BH185 BD103 BD106 BD108 BH103:BH108 BH110:BH116 BD110:BD129 BH118:BH129 BH11:BH25 BD66:BD101 BD11:BD59 BD62" xr:uid="{A8E5672D-CD40-4F5B-BC80-541B59938937}">
      <formula1>"Sin Iniciar,En Curso,Finalizado"</formula1>
    </dataValidation>
    <dataValidation type="list" allowBlank="1" showInputMessage="1" showErrorMessage="1" sqref="AU11:AU185" xr:uid="{A412930D-B340-4E3E-8D2E-BEC15B62869D}">
      <formula1>"Evitar,Reducir (Compartir),Reducir (Mitigar)"</formula1>
    </dataValidation>
    <dataValidation type="list" allowBlank="1" showInputMessage="1" showErrorMessage="1" sqref="AG11:AG185" xr:uid="{94196E0E-F549-470B-B547-6A8650B9BE14}">
      <formula1>"Oportuna,Inoportuna"</formula1>
    </dataValidation>
    <dataValidation type="list" allowBlank="1" showInputMessage="1" showErrorMessage="1" sqref="F11:F185" xr:uid="{184441F5-889C-4002-9958-12D85F7067E5}">
      <formula1>INDIRECT($E11)</formula1>
    </dataValidation>
    <dataValidation type="list" allowBlank="1" showInputMessage="1" showErrorMessage="1" sqref="AP11:AP185" xr:uid="{6766A66B-9071-4E3F-9910-88878BB8AD60}">
      <formula1>"Directamente,No disminuye"</formula1>
    </dataValidation>
    <dataValidation type="list" allowBlank="1" showInputMessage="1" showErrorMessage="1" error="Recuerde que las acciones se generan bajo la medida de mitigar el riesgo" sqref="BD131:BD185 BD11:BD53 BH28:BH101 BH131:BH185 BD103 BD106 BD108 BH103:BH108 BH110:BH116 BD110:BD129 BH118:BH129 BH11:BH25 BD66:BD101 BD55:BD59 BD62" xr:uid="{0768F3B9-178D-407A-ADDF-BCEC72E8B2D5}">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BK11:BK185" xr:uid="{5C4E483F-EF6A-4622-B148-D88DD46B3377}">
      <formula1>"Sin Materialización,Materializado"</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Riesgos_Corrupción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2023-06-01T15:39:40Z</dcterms:created>
  <dcterms:modified xsi:type="dcterms:W3CDTF">2023-06-15T12:44:44Z</dcterms:modified>
</cp:coreProperties>
</file>